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ooshin\Desktop\261030_PC61483_완도 방축항 지방어항 건설사업 환경영향평가용역\USB - PC61483\"/>
    </mc:Choice>
  </mc:AlternateContent>
  <bookViews>
    <workbookView xWindow="0" yWindow="0" windowWidth="21120" windowHeight="10785"/>
  </bookViews>
  <sheets>
    <sheet name="사업책임(박종원)" sheetId="2" r:id="rId1"/>
    <sheet name="해양책임(김병준)" sheetId="5" r:id="rId2"/>
    <sheet name="대기책임(이상훈)" sheetId="3" r:id="rId3"/>
    <sheet name="폐기물책임(정지현)" sheetId="7" r:id="rId4"/>
    <sheet name="수질참여(주승기)" sheetId="6" r:id="rId5"/>
    <sheet name="자연참여(이종혁)" sheetId="8" r:id="rId6"/>
    <sheet name="토양참여(한승훈)" sheetId="4" r:id="rId7"/>
  </sheets>
  <definedNames>
    <definedName name="_xlnm._FilterDatabase" localSheetId="2" hidden="1">'대기책임(이상훈)'!$B$3:$M$21</definedName>
    <definedName name="_xlnm._FilterDatabase" localSheetId="0" hidden="1">'사업책임(박종원)'!$B$3:$M$18</definedName>
    <definedName name="_xlnm._FilterDatabase" localSheetId="4" hidden="1">'수질참여(주승기)'!$B$3:$M$24</definedName>
    <definedName name="_xlnm._FilterDatabase" localSheetId="5" hidden="1">'자연참여(이종혁)'!$B$3:$M$18</definedName>
    <definedName name="_xlnm._FilterDatabase" localSheetId="6" hidden="1">'토양참여(한승훈)'!$B$3:$M$16</definedName>
    <definedName name="_xlnm._FilterDatabase" localSheetId="3" hidden="1">'폐기물책임(정지현)'!$B$3:$M$18</definedName>
    <definedName name="_xlnm._FilterDatabase" localSheetId="1" hidden="1">'해양책임(김병준)'!$B$3:$M$14</definedName>
    <definedName name="_xlnm.Print_Area" localSheetId="2">'대기책임(이상훈)'!$B$3:$M$21</definedName>
    <definedName name="_xlnm.Print_Area" localSheetId="0">'사업책임(박종원)'!$B$3:$M$18</definedName>
    <definedName name="_xlnm.Print_Area" localSheetId="4">'수질참여(주승기)'!$B$3:$M$24</definedName>
    <definedName name="_xlnm.Print_Area" localSheetId="5">'자연참여(이종혁)'!$B$3:$M$18</definedName>
    <definedName name="_xlnm.Print_Area" localSheetId="6">'토양참여(한승훈)'!$B$3:$M$16</definedName>
    <definedName name="_xlnm.Print_Area" localSheetId="3">'폐기물책임(정지현)'!$B$3:$M$18</definedName>
    <definedName name="_xlnm.Print_Area" localSheetId="1">'해양책임(김병준)'!$B$3:$M$14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8" l="1"/>
  <c r="J17" i="8"/>
  <c r="L17" i="8" s="1"/>
  <c r="I17" i="8"/>
  <c r="F17" i="8"/>
  <c r="K16" i="8"/>
  <c r="J16" i="8"/>
  <c r="L16" i="8" s="1"/>
  <c r="I16" i="8"/>
  <c r="F16" i="8"/>
  <c r="K15" i="8"/>
  <c r="J15" i="8"/>
  <c r="L15" i="8" s="1"/>
  <c r="I15" i="8"/>
  <c r="F15" i="8"/>
  <c r="K14" i="8"/>
  <c r="J14" i="8"/>
  <c r="I14" i="8"/>
  <c r="F14" i="8"/>
  <c r="K13" i="8"/>
  <c r="J13" i="8"/>
  <c r="L13" i="8" s="1"/>
  <c r="I13" i="8"/>
  <c r="F13" i="8"/>
  <c r="K12" i="8"/>
  <c r="J12" i="8"/>
  <c r="L12" i="8" s="1"/>
  <c r="I12" i="8"/>
  <c r="F12" i="8"/>
  <c r="K11" i="8"/>
  <c r="J11" i="8"/>
  <c r="I11" i="8"/>
  <c r="F11" i="8"/>
  <c r="K10" i="8"/>
  <c r="J10" i="8"/>
  <c r="L10" i="8" s="1"/>
  <c r="I10" i="8"/>
  <c r="F10" i="8"/>
  <c r="K9" i="8"/>
  <c r="J9" i="8"/>
  <c r="L9" i="8" s="1"/>
  <c r="I9" i="8"/>
  <c r="F9" i="8"/>
  <c r="K8" i="8"/>
  <c r="J8" i="8"/>
  <c r="I8" i="8"/>
  <c r="F8" i="8"/>
  <c r="K7" i="8"/>
  <c r="J7" i="8"/>
  <c r="I7" i="8"/>
  <c r="F7" i="8"/>
  <c r="L17" i="7"/>
  <c r="K17" i="7"/>
  <c r="J17" i="7"/>
  <c r="K16" i="7"/>
  <c r="J16" i="7"/>
  <c r="L16" i="7" s="1"/>
  <c r="K15" i="7"/>
  <c r="J15" i="7"/>
  <c r="L15" i="7" s="1"/>
  <c r="K14" i="7"/>
  <c r="J14" i="7"/>
  <c r="L14" i="7" s="1"/>
  <c r="K13" i="7"/>
  <c r="J13" i="7"/>
  <c r="L13" i="7" s="1"/>
  <c r="K12" i="7"/>
  <c r="L12" i="7" s="1"/>
  <c r="J12" i="7"/>
  <c r="K11" i="7"/>
  <c r="J11" i="7"/>
  <c r="L11" i="7" s="1"/>
  <c r="K10" i="7"/>
  <c r="J10" i="7"/>
  <c r="L10" i="7" s="1"/>
  <c r="K9" i="7"/>
  <c r="J9" i="7"/>
  <c r="L9" i="7" s="1"/>
  <c r="K8" i="7"/>
  <c r="J8" i="7"/>
  <c r="L8" i="7" s="1"/>
  <c r="F8" i="7"/>
  <c r="F9" i="7"/>
  <c r="F10" i="7"/>
  <c r="F11" i="7"/>
  <c r="F12" i="7"/>
  <c r="F13" i="7"/>
  <c r="F14" i="7"/>
  <c r="F15" i="7"/>
  <c r="F16" i="7"/>
  <c r="F17" i="7"/>
  <c r="F7" i="7"/>
  <c r="I17" i="7"/>
  <c r="I16" i="7"/>
  <c r="I15" i="7"/>
  <c r="I14" i="7"/>
  <c r="I13" i="7"/>
  <c r="I12" i="7"/>
  <c r="I11" i="7"/>
  <c r="I10" i="7"/>
  <c r="I9" i="7"/>
  <c r="I8" i="7"/>
  <c r="K7" i="7"/>
  <c r="J7" i="7"/>
  <c r="L7" i="7" s="1"/>
  <c r="I7" i="7"/>
  <c r="L14" i="8" l="1"/>
  <c r="L7" i="8"/>
  <c r="L11" i="8"/>
  <c r="L8" i="8"/>
  <c r="L18" i="8"/>
  <c r="K21" i="6"/>
  <c r="J21" i="6"/>
  <c r="K20" i="6"/>
  <c r="J20" i="6"/>
  <c r="K19" i="6"/>
  <c r="J19" i="6"/>
  <c r="K16" i="6"/>
  <c r="J16" i="6"/>
  <c r="K13" i="6"/>
  <c r="J13" i="6"/>
  <c r="J8" i="6"/>
  <c r="K8" i="6"/>
  <c r="L8" i="6"/>
  <c r="J9" i="6"/>
  <c r="L9" i="6" s="1"/>
  <c r="K9" i="6"/>
  <c r="J10" i="6"/>
  <c r="K10" i="6"/>
  <c r="L10" i="6"/>
  <c r="J11" i="6"/>
  <c r="K11" i="6"/>
  <c r="L11" i="6"/>
  <c r="J12" i="6"/>
  <c r="K12" i="6"/>
  <c r="L12" i="6"/>
  <c r="J14" i="6"/>
  <c r="L14" i="6" s="1"/>
  <c r="K14" i="6"/>
  <c r="J15" i="6"/>
  <c r="L15" i="6" s="1"/>
  <c r="K15" i="6"/>
  <c r="J17" i="6"/>
  <c r="K17" i="6"/>
  <c r="L17" i="6"/>
  <c r="J18" i="6"/>
  <c r="K18" i="6"/>
  <c r="L18" i="6"/>
  <c r="J22" i="6"/>
  <c r="K22" i="6"/>
  <c r="L22" i="6"/>
  <c r="J23" i="6"/>
  <c r="L23" i="6" s="1"/>
  <c r="K23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7" i="6"/>
  <c r="I20" i="6"/>
  <c r="I19" i="6"/>
  <c r="I18" i="6"/>
  <c r="I17" i="6"/>
  <c r="I23" i="6"/>
  <c r="I22" i="6"/>
  <c r="I21" i="6"/>
  <c r="I16" i="6"/>
  <c r="I15" i="6"/>
  <c r="I14" i="6"/>
  <c r="I13" i="6"/>
  <c r="I12" i="6"/>
  <c r="I11" i="6"/>
  <c r="I10" i="6"/>
  <c r="I9" i="6"/>
  <c r="I8" i="6"/>
  <c r="K7" i="6"/>
  <c r="J7" i="6"/>
  <c r="I7" i="6"/>
  <c r="L18" i="7" l="1"/>
  <c r="L7" i="6"/>
  <c r="L12" i="5"/>
  <c r="L11" i="5"/>
  <c r="L10" i="5"/>
  <c r="K13" i="5"/>
  <c r="J13" i="5"/>
  <c r="I13" i="5"/>
  <c r="E13" i="5"/>
  <c r="K12" i="5"/>
  <c r="J12" i="5"/>
  <c r="I12" i="5"/>
  <c r="E12" i="5"/>
  <c r="K11" i="5"/>
  <c r="J11" i="5"/>
  <c r="I11" i="5"/>
  <c r="E11" i="5"/>
  <c r="K10" i="5"/>
  <c r="J10" i="5"/>
  <c r="I10" i="5"/>
  <c r="E10" i="5"/>
  <c r="K9" i="5"/>
  <c r="J9" i="5"/>
  <c r="I9" i="5"/>
  <c r="E9" i="5"/>
  <c r="K8" i="5"/>
  <c r="J8" i="5"/>
  <c r="I8" i="5"/>
  <c r="E8" i="5"/>
  <c r="K7" i="5"/>
  <c r="J7" i="5"/>
  <c r="I7" i="5"/>
  <c r="E7" i="5"/>
  <c r="L24" i="6" l="1"/>
  <c r="L7" i="5"/>
  <c r="L8" i="5"/>
  <c r="L14" i="5" l="1"/>
  <c r="J8" i="4" l="1"/>
  <c r="K8" i="4"/>
  <c r="J9" i="4"/>
  <c r="K9" i="4"/>
  <c r="J10" i="4"/>
  <c r="K10" i="4"/>
  <c r="L10" i="4"/>
  <c r="J11" i="4"/>
  <c r="L11" i="4" s="1"/>
  <c r="K11" i="4"/>
  <c r="J12" i="4"/>
  <c r="K12" i="4"/>
  <c r="L12" i="4"/>
  <c r="J13" i="4"/>
  <c r="L13" i="4" s="1"/>
  <c r="K13" i="4"/>
  <c r="J14" i="4"/>
  <c r="K14" i="4"/>
  <c r="L14" i="4"/>
  <c r="J15" i="4"/>
  <c r="K15" i="4"/>
  <c r="L15" i="4"/>
  <c r="I15" i="4"/>
  <c r="E15" i="4"/>
  <c r="I14" i="4"/>
  <c r="E14" i="4"/>
  <c r="I13" i="4"/>
  <c r="E13" i="4"/>
  <c r="I12" i="4"/>
  <c r="E12" i="4"/>
  <c r="I11" i="4"/>
  <c r="E11" i="4"/>
  <c r="I10" i="4"/>
  <c r="E10" i="4"/>
  <c r="I9" i="4"/>
  <c r="E9" i="4"/>
  <c r="I8" i="4"/>
  <c r="E8" i="4"/>
  <c r="K7" i="4"/>
  <c r="J7" i="4"/>
  <c r="I7" i="4"/>
  <c r="E7" i="4"/>
  <c r="J7" i="3"/>
  <c r="J20" i="3"/>
  <c r="K14" i="3"/>
  <c r="J14" i="3"/>
  <c r="K17" i="3"/>
  <c r="J17" i="3"/>
  <c r="I17" i="3"/>
  <c r="E17" i="3"/>
  <c r="K16" i="3"/>
  <c r="J16" i="3"/>
  <c r="I16" i="3"/>
  <c r="E16" i="3"/>
  <c r="K15" i="3"/>
  <c r="J15" i="3"/>
  <c r="I15" i="3"/>
  <c r="E15" i="3"/>
  <c r="L16" i="4" l="1"/>
  <c r="L17" i="3"/>
  <c r="L15" i="3"/>
  <c r="L16" i="3"/>
  <c r="K20" i="3" l="1"/>
  <c r="I20" i="3"/>
  <c r="E20" i="3"/>
  <c r="L20" i="3" s="1"/>
  <c r="K19" i="3"/>
  <c r="J19" i="3"/>
  <c r="I19" i="3"/>
  <c r="E19" i="3"/>
  <c r="K18" i="3"/>
  <c r="J18" i="3"/>
  <c r="I18" i="3"/>
  <c r="E18" i="3"/>
  <c r="L18" i="3" s="1"/>
  <c r="I14" i="3"/>
  <c r="E14" i="3"/>
  <c r="K13" i="3"/>
  <c r="J13" i="3"/>
  <c r="I13" i="3"/>
  <c r="E13" i="3"/>
  <c r="L13" i="3" s="1"/>
  <c r="K12" i="3"/>
  <c r="J12" i="3"/>
  <c r="I12" i="3"/>
  <c r="E12" i="3"/>
  <c r="K11" i="3"/>
  <c r="J11" i="3"/>
  <c r="I11" i="3"/>
  <c r="E11" i="3"/>
  <c r="L11" i="3" s="1"/>
  <c r="K10" i="3"/>
  <c r="J10" i="3"/>
  <c r="I10" i="3"/>
  <c r="E10" i="3"/>
  <c r="K9" i="3"/>
  <c r="J9" i="3"/>
  <c r="I9" i="3"/>
  <c r="E9" i="3"/>
  <c r="L9" i="3" s="1"/>
  <c r="K8" i="3"/>
  <c r="J8" i="3"/>
  <c r="I8" i="3"/>
  <c r="E8" i="3"/>
  <c r="K7" i="3"/>
  <c r="I7" i="3"/>
  <c r="E7" i="3"/>
  <c r="L7" i="3" s="1"/>
  <c r="L19" i="3" l="1"/>
  <c r="L8" i="3"/>
  <c r="L21" i="3" s="1"/>
  <c r="I8" i="2"/>
  <c r="I9" i="2"/>
  <c r="I10" i="2"/>
  <c r="I11" i="2"/>
  <c r="I12" i="2"/>
  <c r="I13" i="2"/>
  <c r="I14" i="2"/>
  <c r="I15" i="2"/>
  <c r="I16" i="2"/>
  <c r="I17" i="2"/>
  <c r="I7" i="2"/>
  <c r="J8" i="2"/>
  <c r="K8" i="2"/>
  <c r="L8" i="2"/>
  <c r="J9" i="2"/>
  <c r="K9" i="2"/>
  <c r="L9" i="2"/>
  <c r="J10" i="2"/>
  <c r="K10" i="2"/>
  <c r="L10" i="2"/>
  <c r="J11" i="2"/>
  <c r="K11" i="2"/>
  <c r="L11" i="2"/>
  <c r="J12" i="2"/>
  <c r="K12" i="2"/>
  <c r="L12" i="2"/>
  <c r="J13" i="2"/>
  <c r="L13" i="2" s="1"/>
  <c r="K13" i="2"/>
  <c r="J14" i="2"/>
  <c r="K14" i="2"/>
  <c r="L14" i="2"/>
  <c r="J15" i="2"/>
  <c r="L15" i="2" s="1"/>
  <c r="K15" i="2"/>
  <c r="J16" i="2"/>
  <c r="L16" i="2" s="1"/>
  <c r="K16" i="2"/>
  <c r="J17" i="2"/>
  <c r="K17" i="2"/>
  <c r="L17" i="2"/>
  <c r="L7" i="2"/>
  <c r="E12" i="2" l="1"/>
  <c r="K7" i="2" l="1"/>
  <c r="J7" i="2"/>
  <c r="E17" i="2" l="1"/>
  <c r="E16" i="2"/>
  <c r="E15" i="2"/>
  <c r="E14" i="2"/>
  <c r="E13" i="2"/>
  <c r="E11" i="2"/>
  <c r="E10" i="2"/>
  <c r="E9" i="2"/>
  <c r="E8" i="2"/>
  <c r="L18" i="2" s="1"/>
  <c r="E7" i="2"/>
</calcChain>
</file>

<file path=xl/sharedStrings.xml><?xml version="1.0" encoding="utf-8"?>
<sst xmlns="http://schemas.openxmlformats.org/spreadsheetml/2006/main" count="339" uniqueCount="162">
  <si>
    <t>- 업무여유도</t>
  </si>
  <si>
    <t>NO</t>
  </si>
  <si>
    <t>용 역 명</t>
  </si>
  <si>
    <t>착수일</t>
  </si>
  <si>
    <t>준공일</t>
  </si>
  <si>
    <t>비고</t>
  </si>
  <si>
    <t>총사업금액
(백만원)</t>
    <phoneticPr fontId="1" type="noConversion"/>
  </si>
  <si>
    <t>중복금액
(백만원)</t>
    <phoneticPr fontId="1" type="noConversion"/>
  </si>
  <si>
    <t>계</t>
    <phoneticPr fontId="1" type="noConversion"/>
  </si>
  <si>
    <t>과업중지</t>
    <phoneticPr fontId="1" type="noConversion"/>
  </si>
  <si>
    <t>보령신항 관리부두 및 준설토투기장 축조공사 사후환경영향조사 용역(운영시)</t>
  </si>
  <si>
    <t>서울도시철도 9호선 4단계 연장사업 사후환경영향조사 용역(장기계속)</t>
  </si>
  <si>
    <t>김천집단에너지 건설사업 운영시 사후환경영향조사 용역</t>
  </si>
  <si>
    <t>(여유도 산정 기준일 : 2026. 10. 19.)</t>
    <phoneticPr fontId="1" type="noConversion"/>
  </si>
  <si>
    <t>발주처</t>
    <phoneticPr fontId="1" type="noConversion"/>
  </si>
  <si>
    <t>사업기간</t>
    <phoneticPr fontId="1" type="noConversion"/>
  </si>
  <si>
    <t>1년이내
잔여일수</t>
    <phoneticPr fontId="1" type="noConversion"/>
  </si>
  <si>
    <t>총계약기간
(일)</t>
    <phoneticPr fontId="1" type="noConversion"/>
  </si>
  <si>
    <t>강원 수열에너지 융복합 클러스터 조성사업 사후환경영향조사(’24∼’26) 용역</t>
  </si>
  <si>
    <t>천안산업기술지방산업단지 사후환경영향조사(운영시) 용역</t>
  </si>
  <si>
    <t>평택주한미군기지이전사업 사후환경영향조사(운영시) 용역</t>
  </si>
  <si>
    <t>JK중공업 공유수면매립사업 전략환경영향평가 및 환경보전방안검토 용역</t>
  </si>
  <si>
    <t>하계5단지 재정비사업 사후환경영향조사용역</t>
  </si>
  <si>
    <t>경주시 국도대체우회도로(상구-효현)건설공사 사후환경영향조사용역</t>
  </si>
  <si>
    <t>삼성-동탄 광역급행철도 제2,4공구 사후환경영향조사용역</t>
  </si>
  <si>
    <t>김제 지평선 제2 일반산업단지 조성사업 사후환경영향조사(공사시) 용역(총체)</t>
  </si>
  <si>
    <t>한국수자원공사</t>
  </si>
  <si>
    <t>조달청</t>
  </si>
  <si>
    <t>한국토지주택공사</t>
  </si>
  <si>
    <t>주식회사 제이케이중공업</t>
  </si>
  <si>
    <t>서울주택도시개발공사(전.서울주택도시공사)</t>
  </si>
  <si>
    <t>서울특별시</t>
  </si>
  <si>
    <t>국토교통부 부산지방국토관리청</t>
  </si>
  <si>
    <t>국가철도공단</t>
  </si>
  <si>
    <t>김천에너지서비스(주)</t>
  </si>
  <si>
    <t>충청남도</t>
  </si>
  <si>
    <t>김제시청</t>
  </si>
  <si>
    <t>(참여분야 : 대기관리분야별 책임평가자, 이상훈)</t>
    <phoneticPr fontId="1" type="noConversion"/>
  </si>
  <si>
    <t>(참여분야 : 총괄평가자, 박종원)</t>
    <phoneticPr fontId="1" type="noConversion"/>
  </si>
  <si>
    <t>화성동탄 택지개발사업 사후환경영향조사(공사시)용역</t>
  </si>
  <si>
    <t>이호~양곡 도로건설공사 사후환경영향조사 용역</t>
  </si>
  <si>
    <t>갈천~가수 도로확장공사 사후환경영향조사 용역</t>
  </si>
  <si>
    <t>제주특별자치도 자원순환클러스터 조성사업 전략 및 환경영향평가 용역</t>
  </si>
  <si>
    <t>용인 첨단시스템반도체 클러스터 국가산업단지 조성사업 환경영향평가용역</t>
  </si>
  <si>
    <t>호남고속도로(동광주-광산) 확장사업 사후환경영향조사 용역</t>
  </si>
  <si>
    <t>담양 음식특화농공단지조성사업 전략환경·환경영향평가 용역</t>
  </si>
  <si>
    <t>영산강 노안, 우산지구 환경영향평가용역(총체)</t>
  </si>
  <si>
    <t>대전도시철도 2호선 건설사업 사후환경영향조사 용역</t>
  </si>
  <si>
    <t>부산항 북항 1단계 재개발사업 사후환경영향조사용역(6차)</t>
  </si>
  <si>
    <t>순창~구림 국지도 확장공사 사후환경영향조사용역</t>
  </si>
  <si>
    <t>지방도408호선 무이~생곡간 도로확포장공사 사후환경조사용역</t>
  </si>
  <si>
    <t>세종20산업단지1 환경영향평가용역
※평가사업명 : 세종 스마트 국가산업단지 조성사업</t>
  </si>
  <si>
    <t>경기도</t>
  </si>
  <si>
    <t>제주특별자치도</t>
  </si>
  <si>
    <t>한국도로공사</t>
  </si>
  <si>
    <t>담양군</t>
  </si>
  <si>
    <t>기후에너지환경부 영산강유역환경청</t>
  </si>
  <si>
    <t>대전광역시</t>
  </si>
  <si>
    <t>부산항만공사</t>
  </si>
  <si>
    <t>전북특별자치도</t>
  </si>
  <si>
    <t>강원특별자치도</t>
  </si>
  <si>
    <t/>
  </si>
  <si>
    <t>과업중지
3개월 이상
해당없음</t>
  </si>
  <si>
    <t>과업중지
(26/02/05)</t>
    <phoneticPr fontId="1" type="noConversion"/>
  </si>
  <si>
    <t>과업중지
(26/09/17)</t>
    <phoneticPr fontId="1" type="noConversion"/>
  </si>
  <si>
    <t>협의완료(23/04/21)</t>
  </si>
  <si>
    <t>협의완료(23/04/21)</t>
    <phoneticPr fontId="1" type="noConversion"/>
  </si>
  <si>
    <t>협의완료(24/07/26)</t>
    <phoneticPr fontId="1" type="noConversion"/>
  </si>
  <si>
    <t>(참여분야 : 토양환경분야별 참여평가자, 한승훈)</t>
    <phoneticPr fontId="1" type="noConversion"/>
  </si>
  <si>
    <t>위례지구 택지개발사업 사후환경영향조사용역</t>
  </si>
  <si>
    <t>안산신길2 공공주택지구 조성사업 환경영향평가용역</t>
  </si>
  <si>
    <t>24-26년 음성천연가스발전소 건설사업 사후환경영향조사 용역</t>
  </si>
  <si>
    <t>홍천양수 사후환경영향조사 용역</t>
  </si>
  <si>
    <t>2026년 고정국가산업단지 개발사업 사후환경영향조사 용역</t>
  </si>
  <si>
    <t>한국토지주택공사 서울지역본부</t>
  </si>
  <si>
    <t>한국동서발전(주)</t>
  </si>
  <si>
    <t>한국수력원자력(주)</t>
  </si>
  <si>
    <t>한국중부발전(주)</t>
  </si>
  <si>
    <t>협의완료(21/12/08)</t>
  </si>
  <si>
    <t>14.05.23이전
참여기술자</t>
  </si>
  <si>
    <t>(참여분야 : 해양분야별 책임평가자, 김병준)</t>
    <phoneticPr fontId="1" type="noConversion"/>
  </si>
  <si>
    <t>애월항 동부두 접안시설 확충공사 사후환경영향조사용역</t>
  </si>
  <si>
    <t>사동항 어항시설사업 사후환경영향조사용역(공사시 및 운영시)</t>
  </si>
  <si>
    <t>울진군 금음지구 연안정비사업 해양환경영향조사용역</t>
  </si>
  <si>
    <t>부산항 우암부두 해양산업클러스터 기반시설공사 사후환경영향조사용역(운영시 2차)</t>
  </si>
  <si>
    <t>유엔기념공원 일원 도시관리계획 전략환경영향평가 용역</t>
  </si>
  <si>
    <t>가거도항 태풍피해복구공사 사후환경영향조사용역(운영시)</t>
  </si>
  <si>
    <t>화성 궁평리지구 연안정비사업 해양환경영향조사용역</t>
  </si>
  <si>
    <t>목포지방해양수산청</t>
  </si>
  <si>
    <t>포항지방해양수산청</t>
  </si>
  <si>
    <t>평택지방해양수산청</t>
  </si>
  <si>
    <t>해양이용
영향평가법
적용제외</t>
  </si>
  <si>
    <t>과업중지
(26/10/07)</t>
    <phoneticPr fontId="1" type="noConversion"/>
  </si>
  <si>
    <t>해양이용
영향평가법
적용제외</t>
    <phoneticPr fontId="1" type="noConversion"/>
  </si>
  <si>
    <t>계명산 자연휴양림 조성계획(변경)소규모환경영향평가용역</t>
  </si>
  <si>
    <t>와야천 서지지구 하천정비공사 소규모환경영향평가용역</t>
  </si>
  <si>
    <t>농소면(봉곡)~남면(운남)군도9호선 소규모환경영향평가용역</t>
  </si>
  <si>
    <t>문경 지역연계도로(단산터널)조성사업 사후환경영향조사용역</t>
  </si>
  <si>
    <t>주례도로 건설공사 소규모환경영향평가용역</t>
  </si>
  <si>
    <t>운문산 생태경관보전지역 관리기본계획 전략환경영향평가용역</t>
  </si>
  <si>
    <t>안동시 청년창업임대형 양식단지조성사업 소규모환경영향평가용역</t>
  </si>
  <si>
    <t>막곡 자연재해위험개선지구
정비사업 소규모환경영향평가용역</t>
  </si>
  <si>
    <t>덕리지구 농촌공간정비사업
소규모환경영향평가용역</t>
  </si>
  <si>
    <t>국도 59호선 문경 적성도로 위험도로 개량공사 소규모환경영향평가 용역</t>
  </si>
  <si>
    <t>경북바이오 및 경북바이오2차 일반산업단지 산업단지계획(변경)에 따른 환경보전방안 수립 용역</t>
  </si>
  <si>
    <t>청주시 유기성폐자원 바이오가스화시설 민간투자사업 환경영향평가용역</t>
  </si>
  <si>
    <t>문경시 통합바이오가스화시설 설치사업 소규모환경영향평가용역</t>
  </si>
  <si>
    <t>남면 운남(봉천)인도설치 소규모환경영향평가용역</t>
  </si>
  <si>
    <t>사천생태하천복원사업 소규모환경영향평가용역</t>
  </si>
  <si>
    <t>봉화군관리계획(재정비)및 공업지역기본계획 수립에 따른 전략환경영향평가용역</t>
  </si>
  <si>
    <t>세계유교선비문화공원 및 한국문화테마파크 조성사업 사후환경영향조사용역</t>
  </si>
  <si>
    <t>(참여분야 : 수질관리분야별 참여평가자, 주승기)</t>
    <phoneticPr fontId="1" type="noConversion"/>
  </si>
  <si>
    <t>과업중지
(26/07/09)</t>
    <phoneticPr fontId="1" type="noConversion"/>
  </si>
  <si>
    <t>과업중지
(26/07/06)</t>
    <phoneticPr fontId="1" type="noConversion"/>
  </si>
  <si>
    <t>과업중지
(25/11/10)</t>
    <phoneticPr fontId="1" type="noConversion"/>
  </si>
  <si>
    <t>과업중지
(25/11/11)</t>
    <phoneticPr fontId="1" type="noConversion"/>
  </si>
  <si>
    <t>과업중지
(26/02/10)</t>
    <phoneticPr fontId="1" type="noConversion"/>
  </si>
  <si>
    <t>(참여분야 : 폐기물처리분야별 책임평가자, 정지현)</t>
    <phoneticPr fontId="1" type="noConversion"/>
  </si>
  <si>
    <t>태백~미로도로건설공사외2개소사후환경영향조사용역</t>
  </si>
  <si>
    <t>양재천막계천하천기본계획수립전략환경영향평가용역</t>
  </si>
  <si>
    <t>미호강병천천2권역 하천기본계획전략환경(기후변화)환경영향평가용역</t>
  </si>
  <si>
    <t>중군~진상간국가지원지방도확포장공사사후환경영향조사용역</t>
  </si>
  <si>
    <t>신안 압해-해남 화원(2공구) 도로건설공사 사후환경영향조사요역</t>
  </si>
  <si>
    <t>창원동읍~김해한림국도건설공사사후환경영향조사용역</t>
  </si>
  <si>
    <t>고창해리-부안 도로시설개량공사 사후환경영향조사용역</t>
  </si>
  <si>
    <t>화순 삼천지구 도시개발사업 전략환경영향평가</t>
  </si>
  <si>
    <t>광양세풍일반산업단지조성사업사후환경영향조사</t>
  </si>
  <si>
    <t>국도5호선춘천-화천3도로건설공사후사환경영향조사용역</t>
  </si>
  <si>
    <t>연향들 도시개발사업 사후환경영향조사용역</t>
  </si>
  <si>
    <t>한국토지
주택공사</t>
  </si>
  <si>
    <t>금강유역환경청</t>
  </si>
  <si>
    <t>전라남도</t>
  </si>
  <si>
    <t>익산지방
국토관리청</t>
  </si>
  <si>
    <t>부산지방
국토관리청</t>
  </si>
  <si>
    <t>전남개발공사</t>
  </si>
  <si>
    <t>광양만권경제
자유구역청</t>
  </si>
  <si>
    <t>원주지방
국토관리청</t>
  </si>
  <si>
    <t>순천시</t>
  </si>
  <si>
    <t>선월하이파크단지조성사업사후환경영향조사용역</t>
  </si>
  <si>
    <t>낙동강남해.거제도.남해도권역하천기본계획전략환경영향평가용역</t>
  </si>
  <si>
    <t>영산강 노안,우산지구 환경영향평가용역</t>
  </si>
  <si>
    <t>남한강하류권역하천기본계획전략환경영향평가</t>
  </si>
  <si>
    <t>선월하이
파크밸리(주)</t>
  </si>
  <si>
    <t>낙동강유역
환경청</t>
  </si>
  <si>
    <t>영산강유역환경청</t>
  </si>
  <si>
    <t>한강유역환경청</t>
  </si>
  <si>
    <t>부산지방국토관리청</t>
  </si>
  <si>
    <t>부산항만공사</t>
    <phoneticPr fontId="1" type="noConversion"/>
  </si>
  <si>
    <t>부산광역시
남구</t>
    <phoneticPr fontId="1" type="noConversion"/>
  </si>
  <si>
    <t>(참여분야 : 자연환경분야별 참여평가자, 이종혁)</t>
    <phoneticPr fontId="1" type="noConversion"/>
  </si>
  <si>
    <t>안동시</t>
  </si>
  <si>
    <t>김천시</t>
  </si>
  <si>
    <t>문경시</t>
  </si>
  <si>
    <t>경상북도</t>
  </si>
  <si>
    <t>대구지방환경청</t>
  </si>
  <si>
    <t>안동시
농업기술센터</t>
  </si>
  <si>
    <t>한국농어촌공사
청송영양지사</t>
  </si>
  <si>
    <t>경상북도
북부건설사업소</t>
  </si>
  <si>
    <t>㈜포스코이앤씨</t>
  </si>
  <si>
    <t>문경시
상하수도사업소</t>
  </si>
  <si>
    <t>영주시</t>
  </si>
  <si>
    <t>봉화군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</si>
</sst>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43" formatCode="_-* #,##0.00_-;\-* #,##0.00_-;_-* &quot;-&quot;??_-;_-@_-"/>
    <numFmt numFmtId="176" formatCode="#,##0&quot;일&quot;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rgb="FF000000"/>
      <name val="휴먼명조"/>
      <charset val="129"/>
    </font>
    <font>
      <sz val="10"/>
      <color rgb="FF000000"/>
      <name val="휴먼명조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휴먼명조"/>
      <charset val="129"/>
    </font>
    <font>
      <sz val="9"/>
      <color theme="1"/>
      <name val="Gulim"/>
      <family val="3"/>
    </font>
    <font>
      <sz val="1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14" fontId="0" fillId="0" borderId="0" xfId="0" applyNumberForma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3" fontId="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left" vertical="center"/>
    </xf>
  </cellXfs>
  <cellStyles count="6">
    <cellStyle name="쉼표 [0]" xfId="1" builtinId="6"/>
    <cellStyle name="표준" xfId="0" builtinId="0"/>
    <cellStyle name="표준 12 10" xfId="5"/>
    <cellStyle name="표준 2" xfId="4"/>
    <cellStyle name="표준 2 2" xfId="2"/>
    <cellStyle name="표준 40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tabSelected="1"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38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18</v>
      </c>
      <c r="D7" s="2" t="s">
        <v>26</v>
      </c>
      <c r="E7" s="6">
        <f>F7/1000000</f>
        <v>714.71400000000006</v>
      </c>
      <c r="F7" s="6">
        <v>714714000</v>
      </c>
      <c r="G7" s="7">
        <v>45338</v>
      </c>
      <c r="H7" s="7">
        <v>46568</v>
      </c>
      <c r="I7" s="7" t="str">
        <f>TEXT(G7,"YYYY.MM.DD")&amp;"~"&amp;CHAR(10)&amp;TEXT(H7,"YYYY.MM.DD")</f>
        <v>2024.02.16~
2027.06.30</v>
      </c>
      <c r="J7" s="9">
        <f>IF(H7-$O$1+1&gt;365,365,H7-$O$1+1)</f>
        <v>255</v>
      </c>
      <c r="K7" s="9">
        <f>H7-G7+1</f>
        <v>1231</v>
      </c>
      <c r="L7" s="5">
        <f t="shared" ref="L7" si="0">(E7*(J7/K7)/10)</f>
        <v>14.805204711616573</v>
      </c>
      <c r="M7" s="5"/>
    </row>
    <row r="8" spans="2:15" ht="44.25" customHeight="1">
      <c r="B8" s="1">
        <v>2</v>
      </c>
      <c r="C8" s="2" t="s">
        <v>19</v>
      </c>
      <c r="D8" s="2" t="s">
        <v>27</v>
      </c>
      <c r="E8" s="6">
        <f t="shared" ref="E8:E17" si="1">F8/1000000</f>
        <v>505</v>
      </c>
      <c r="F8" s="6">
        <v>505000000</v>
      </c>
      <c r="G8" s="7">
        <v>45629</v>
      </c>
      <c r="H8" s="7">
        <v>46723</v>
      </c>
      <c r="I8" s="7" t="str">
        <f t="shared" ref="I8:I17" si="2">TEXT(G8,"YYYY.MM.DD")&amp;"~"&amp;CHAR(10)&amp;TEXT(H8,"YYYY.MM.DD")</f>
        <v>2024.12.03~
2027.12.02</v>
      </c>
      <c r="J8" s="9">
        <f t="shared" ref="J8:J17" si="3">IF(H8-$O$1+1&gt;365,365,H8-$O$1+1)</f>
        <v>365</v>
      </c>
      <c r="K8" s="9">
        <f t="shared" ref="K8:K17" si="4">H8-G8+1</f>
        <v>1095</v>
      </c>
      <c r="L8" s="5">
        <f t="shared" ref="L8:L17" si="5">(E8*(J8/K8)/10)</f>
        <v>16.833333333333332</v>
      </c>
      <c r="M8" s="3"/>
    </row>
    <row r="9" spans="2:15" ht="44.25" customHeight="1">
      <c r="B9" s="1">
        <v>3</v>
      </c>
      <c r="C9" s="2" t="s">
        <v>20</v>
      </c>
      <c r="D9" s="2" t="s">
        <v>28</v>
      </c>
      <c r="E9" s="6">
        <f t="shared" si="1"/>
        <v>936.91</v>
      </c>
      <c r="F9" s="6">
        <v>936910000</v>
      </c>
      <c r="G9" s="7">
        <v>45671</v>
      </c>
      <c r="H9" s="7">
        <v>46765</v>
      </c>
      <c r="I9" s="7" t="str">
        <f t="shared" si="2"/>
        <v>2025.01.14~
2028.01.13</v>
      </c>
      <c r="J9" s="9">
        <f t="shared" si="3"/>
        <v>365</v>
      </c>
      <c r="K9" s="9">
        <f t="shared" si="4"/>
        <v>1095</v>
      </c>
      <c r="L9" s="5">
        <f t="shared" si="5"/>
        <v>31.230333333333327</v>
      </c>
      <c r="M9" s="5"/>
    </row>
    <row r="10" spans="2:15" ht="44.25" customHeight="1">
      <c r="B10" s="1">
        <v>4</v>
      </c>
      <c r="C10" s="2" t="s">
        <v>21</v>
      </c>
      <c r="D10" s="2" t="s">
        <v>29</v>
      </c>
      <c r="E10" s="6">
        <f t="shared" si="1"/>
        <v>429</v>
      </c>
      <c r="F10" s="6">
        <v>429000000</v>
      </c>
      <c r="G10" s="7">
        <v>45888</v>
      </c>
      <c r="H10" s="7">
        <v>46484</v>
      </c>
      <c r="I10" s="7" t="str">
        <f t="shared" si="2"/>
        <v>2025.08.19~
2027.04.07</v>
      </c>
      <c r="J10" s="9">
        <f t="shared" si="3"/>
        <v>171</v>
      </c>
      <c r="K10" s="9">
        <f t="shared" si="4"/>
        <v>597</v>
      </c>
      <c r="L10" s="5">
        <f t="shared" si="5"/>
        <v>12.287939698492462</v>
      </c>
      <c r="M10" s="5"/>
    </row>
    <row r="11" spans="2:15" ht="44.25" customHeight="1">
      <c r="B11" s="1">
        <v>5</v>
      </c>
      <c r="C11" s="2" t="s">
        <v>22</v>
      </c>
      <c r="D11" s="2" t="s">
        <v>30</v>
      </c>
      <c r="E11" s="6">
        <f t="shared" si="1"/>
        <v>1173.3389999999999</v>
      </c>
      <c r="F11" s="6">
        <v>1173339000</v>
      </c>
      <c r="G11" s="7">
        <v>45973</v>
      </c>
      <c r="H11" s="7">
        <v>48529</v>
      </c>
      <c r="I11" s="7" t="str">
        <f t="shared" si="2"/>
        <v>2025.11.12~
2032.11.11</v>
      </c>
      <c r="J11" s="9">
        <f t="shared" si="3"/>
        <v>365</v>
      </c>
      <c r="K11" s="9">
        <f t="shared" si="4"/>
        <v>2557</v>
      </c>
      <c r="L11" s="5">
        <f t="shared" si="5"/>
        <v>16.748875048885413</v>
      </c>
      <c r="M11" s="3"/>
    </row>
    <row r="12" spans="2:15" ht="44.25" customHeight="1">
      <c r="B12" s="1">
        <v>6</v>
      </c>
      <c r="C12" s="2" t="s">
        <v>11</v>
      </c>
      <c r="D12" s="2" t="s">
        <v>31</v>
      </c>
      <c r="E12" s="10">
        <f>F12/1000000</f>
        <v>1500.895</v>
      </c>
      <c r="F12" s="6">
        <v>1500895000</v>
      </c>
      <c r="G12" s="7">
        <v>44916</v>
      </c>
      <c r="H12" s="7">
        <v>48446</v>
      </c>
      <c r="I12" s="7" t="str">
        <f t="shared" si="2"/>
        <v>2022.12.21~
2032.08.20</v>
      </c>
      <c r="J12" s="9">
        <f t="shared" si="3"/>
        <v>365</v>
      </c>
      <c r="K12" s="9">
        <f t="shared" si="4"/>
        <v>3531</v>
      </c>
      <c r="L12" s="5">
        <f t="shared" si="5"/>
        <v>15.514774143302182</v>
      </c>
      <c r="M12" s="5"/>
      <c r="O12" s="8"/>
    </row>
    <row r="13" spans="2:15" ht="44.25" customHeight="1">
      <c r="B13" s="1">
        <v>7</v>
      </c>
      <c r="C13" s="2" t="s">
        <v>23</v>
      </c>
      <c r="D13" s="2" t="s">
        <v>32</v>
      </c>
      <c r="E13" s="6">
        <f t="shared" si="1"/>
        <v>1164.400001</v>
      </c>
      <c r="F13" s="6">
        <v>1164400001</v>
      </c>
      <c r="G13" s="7">
        <v>42709</v>
      </c>
      <c r="H13" s="7">
        <v>46757</v>
      </c>
      <c r="I13" s="7" t="str">
        <f t="shared" si="2"/>
        <v>2016.12.05~
2028.01.05</v>
      </c>
      <c r="J13" s="9">
        <f t="shared" si="3"/>
        <v>365</v>
      </c>
      <c r="K13" s="9">
        <f t="shared" si="4"/>
        <v>4049</v>
      </c>
      <c r="L13" s="5">
        <f t="shared" si="5"/>
        <v>10.496567062608051</v>
      </c>
      <c r="M13" s="3"/>
    </row>
    <row r="14" spans="2:15" ht="44.25" customHeight="1">
      <c r="B14" s="1">
        <v>8</v>
      </c>
      <c r="C14" s="2" t="s">
        <v>24</v>
      </c>
      <c r="D14" s="2" t="s">
        <v>33</v>
      </c>
      <c r="E14" s="6">
        <f t="shared" si="1"/>
        <v>1006.8150000000001</v>
      </c>
      <c r="F14" s="6">
        <v>1006815000</v>
      </c>
      <c r="G14" s="7">
        <v>42800</v>
      </c>
      <c r="H14" s="7">
        <v>46507</v>
      </c>
      <c r="I14" s="7" t="str">
        <f t="shared" si="2"/>
        <v>2017.03.06~
2027.04.30</v>
      </c>
      <c r="J14" s="9">
        <f t="shared" si="3"/>
        <v>194</v>
      </c>
      <c r="K14" s="9">
        <f t="shared" si="4"/>
        <v>3708</v>
      </c>
      <c r="L14" s="5">
        <f t="shared" si="5"/>
        <v>5.2675865695792883</v>
      </c>
      <c r="M14" s="3"/>
    </row>
    <row r="15" spans="2:15" ht="44.25" customHeight="1">
      <c r="B15" s="1">
        <v>9</v>
      </c>
      <c r="C15" s="2" t="s">
        <v>12</v>
      </c>
      <c r="D15" s="2" t="s">
        <v>34</v>
      </c>
      <c r="E15" s="6">
        <f t="shared" si="1"/>
        <v>240</v>
      </c>
      <c r="F15" s="6">
        <v>240000000</v>
      </c>
      <c r="G15" s="7">
        <v>46160</v>
      </c>
      <c r="H15" s="7">
        <v>47255</v>
      </c>
      <c r="I15" s="7" t="str">
        <f t="shared" si="2"/>
        <v>2026.05.18~
2029.05.17</v>
      </c>
      <c r="J15" s="9">
        <f t="shared" si="3"/>
        <v>365</v>
      </c>
      <c r="K15" s="9">
        <f t="shared" si="4"/>
        <v>1096</v>
      </c>
      <c r="L15" s="5">
        <f t="shared" si="5"/>
        <v>7.992700729927007</v>
      </c>
      <c r="M15" s="3"/>
    </row>
    <row r="16" spans="2:15" ht="44.25" customHeight="1">
      <c r="B16" s="1">
        <v>10</v>
      </c>
      <c r="C16" s="2" t="s">
        <v>10</v>
      </c>
      <c r="D16" s="2" t="s">
        <v>35</v>
      </c>
      <c r="E16" s="6">
        <f t="shared" si="1"/>
        <v>1773.2170000000001</v>
      </c>
      <c r="F16" s="6">
        <v>1773217000</v>
      </c>
      <c r="G16" s="7">
        <v>46259</v>
      </c>
      <c r="H16" s="7">
        <v>47968</v>
      </c>
      <c r="I16" s="7" t="str">
        <f t="shared" si="2"/>
        <v>2026.08.25~
2031.04.30</v>
      </c>
      <c r="J16" s="9">
        <f t="shared" si="3"/>
        <v>365</v>
      </c>
      <c r="K16" s="9">
        <f t="shared" si="4"/>
        <v>1710</v>
      </c>
      <c r="L16" s="5">
        <f t="shared" si="5"/>
        <v>37.849368713450289</v>
      </c>
      <c r="M16" s="3"/>
    </row>
    <row r="17" spans="2:13" ht="44.25" customHeight="1">
      <c r="B17" s="1">
        <v>11</v>
      </c>
      <c r="C17" s="2" t="s">
        <v>25</v>
      </c>
      <c r="D17" s="2" t="s">
        <v>36</v>
      </c>
      <c r="E17" s="6">
        <f t="shared" si="1"/>
        <v>1323.4059999999999</v>
      </c>
      <c r="F17" s="6">
        <v>1323406000</v>
      </c>
      <c r="G17" s="7">
        <v>46307</v>
      </c>
      <c r="H17" s="7">
        <v>47581</v>
      </c>
      <c r="I17" s="7" t="str">
        <f t="shared" si="2"/>
        <v>2026.10.12~
2030.04.08</v>
      </c>
      <c r="J17" s="9">
        <f t="shared" si="3"/>
        <v>365</v>
      </c>
      <c r="K17" s="9">
        <f t="shared" si="4"/>
        <v>1275</v>
      </c>
      <c r="L17" s="5">
        <f t="shared" si="5"/>
        <v>37.885740392156855</v>
      </c>
      <c r="M17" s="3"/>
    </row>
    <row r="18" spans="2:13" ht="44.25" customHeight="1">
      <c r="B18" s="3"/>
      <c r="C18" s="1" t="s">
        <v>8</v>
      </c>
      <c r="D18" s="1"/>
      <c r="E18" s="3"/>
      <c r="F18" s="3"/>
      <c r="G18" s="3"/>
      <c r="H18" s="3"/>
      <c r="I18" s="3"/>
      <c r="J18" s="3"/>
      <c r="K18" s="9"/>
      <c r="L18" s="5">
        <f>SUM(L7:L17)</f>
        <v>206.91242373668476</v>
      </c>
      <c r="M18" s="3"/>
    </row>
  </sheetData>
  <mergeCells count="3">
    <mergeCell ref="B3:M3"/>
    <mergeCell ref="B5:M5"/>
    <mergeCell ref="B4:M4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4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80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81</v>
      </c>
      <c r="D7" s="2" t="s">
        <v>53</v>
      </c>
      <c r="E7" s="6">
        <f>F7/1000000</f>
        <v>1459.8887999999999</v>
      </c>
      <c r="F7" s="6">
        <v>1459888800</v>
      </c>
      <c r="G7" s="7">
        <v>45190</v>
      </c>
      <c r="H7" s="7">
        <v>46741</v>
      </c>
      <c r="I7" s="7" t="str">
        <f>TEXT(G7,"YYYY.MM.DD")&amp;"~"&amp;CHAR(10)&amp;TEXT(H7,"YYYY.MM.DD")</f>
        <v>2023.09.21~
2027.12.20</v>
      </c>
      <c r="J7" s="9">
        <f>IF(H7-$O$1+1&gt;365,365,H7-$O$1+1)</f>
        <v>365</v>
      </c>
      <c r="K7" s="9">
        <f>H7-G7+1</f>
        <v>1552</v>
      </c>
      <c r="L7" s="5">
        <f t="shared" ref="L7:L12" si="0">(E7*(J7/K7)/10)</f>
        <v>34.333725000000001</v>
      </c>
      <c r="M7" s="5"/>
      <c r="O7" s="8" t="s">
        <v>61</v>
      </c>
    </row>
    <row r="8" spans="2:15" ht="44.25" customHeight="1">
      <c r="B8" s="1">
        <v>2</v>
      </c>
      <c r="C8" s="2" t="s">
        <v>82</v>
      </c>
      <c r="D8" s="2" t="s">
        <v>88</v>
      </c>
      <c r="E8" s="6">
        <f t="shared" ref="E8:E13" si="1">F8/1000000</f>
        <v>2326.6190000000001</v>
      </c>
      <c r="F8" s="6">
        <v>2326619000</v>
      </c>
      <c r="G8" s="7">
        <v>45377</v>
      </c>
      <c r="H8" s="7">
        <v>47356</v>
      </c>
      <c r="I8" s="7" t="str">
        <f t="shared" ref="I8:I13" si="2">TEXT(G8,"YYYY.MM.DD")&amp;"~"&amp;CHAR(10)&amp;TEXT(H8,"YYYY.MM.DD")</f>
        <v>2024.03.26~
2029.08.26</v>
      </c>
      <c r="J8" s="9">
        <f t="shared" ref="J8:J13" si="3">IF(H8-$O$1+1&gt;365,365,H8-$O$1+1)</f>
        <v>365</v>
      </c>
      <c r="K8" s="9">
        <f t="shared" ref="K8:K13" si="4">H8-G8+1</f>
        <v>1980</v>
      </c>
      <c r="L8" s="5">
        <f t="shared" si="0"/>
        <v>42.889693686868689</v>
      </c>
      <c r="M8" s="3"/>
      <c r="O8" s="8" t="s">
        <v>61</v>
      </c>
    </row>
    <row r="9" spans="2:15" ht="44.25" customHeight="1">
      <c r="B9" s="1">
        <v>3</v>
      </c>
      <c r="C9" s="2" t="s">
        <v>83</v>
      </c>
      <c r="D9" s="2" t="s">
        <v>89</v>
      </c>
      <c r="E9" s="6">
        <f t="shared" si="1"/>
        <v>1703.56</v>
      </c>
      <c r="F9" s="6">
        <v>1703560000</v>
      </c>
      <c r="G9" s="7">
        <v>45412</v>
      </c>
      <c r="H9" s="7">
        <v>46671</v>
      </c>
      <c r="I9" s="7" t="str">
        <f t="shared" si="2"/>
        <v>2024.04.30~
2027.10.11</v>
      </c>
      <c r="J9" s="9">
        <f t="shared" si="3"/>
        <v>358</v>
      </c>
      <c r="K9" s="9">
        <f t="shared" si="4"/>
        <v>1260</v>
      </c>
      <c r="L9" s="5" t="s">
        <v>91</v>
      </c>
      <c r="M9" s="5"/>
      <c r="O9" s="8" t="s">
        <v>61</v>
      </c>
    </row>
    <row r="10" spans="2:15" ht="44.25" customHeight="1">
      <c r="B10" s="1">
        <v>4</v>
      </c>
      <c r="C10" s="2" t="s">
        <v>84</v>
      </c>
      <c r="D10" s="2" t="s">
        <v>147</v>
      </c>
      <c r="E10" s="6">
        <f t="shared" si="1"/>
        <v>487.19</v>
      </c>
      <c r="F10" s="6">
        <v>487190000</v>
      </c>
      <c r="G10" s="7">
        <v>46006</v>
      </c>
      <c r="H10" s="7">
        <v>46432</v>
      </c>
      <c r="I10" s="7" t="str">
        <f t="shared" si="2"/>
        <v>2025.12.15~
2027.02.14</v>
      </c>
      <c r="J10" s="9">
        <f t="shared" si="3"/>
        <v>119</v>
      </c>
      <c r="K10" s="9">
        <f t="shared" si="4"/>
        <v>427</v>
      </c>
      <c r="L10" s="5">
        <f t="shared" si="0"/>
        <v>13.577426229508196</v>
      </c>
      <c r="M10" s="5"/>
      <c r="O10" s="8" t="s">
        <v>61</v>
      </c>
    </row>
    <row r="11" spans="2:15" ht="44.25" customHeight="1">
      <c r="B11" s="1">
        <v>5</v>
      </c>
      <c r="C11" s="2" t="s">
        <v>85</v>
      </c>
      <c r="D11" s="2" t="s">
        <v>148</v>
      </c>
      <c r="E11" s="6">
        <f t="shared" si="1"/>
        <v>104.8463</v>
      </c>
      <c r="F11" s="6">
        <v>104846300</v>
      </c>
      <c r="G11" s="7">
        <v>46195</v>
      </c>
      <c r="H11" s="7">
        <v>46559</v>
      </c>
      <c r="I11" s="7" t="str">
        <f t="shared" si="2"/>
        <v>2026.06.22~
2027.06.21</v>
      </c>
      <c r="J11" s="9">
        <f t="shared" si="3"/>
        <v>246</v>
      </c>
      <c r="K11" s="9">
        <f t="shared" si="4"/>
        <v>365</v>
      </c>
      <c r="L11" s="5">
        <f t="shared" si="0"/>
        <v>7.0663533698630134</v>
      </c>
      <c r="M11" s="3"/>
      <c r="O11" s="8" t="s">
        <v>61</v>
      </c>
    </row>
    <row r="12" spans="2:15" ht="44.25" customHeight="1">
      <c r="B12" s="1">
        <v>6</v>
      </c>
      <c r="C12" s="2" t="s">
        <v>86</v>
      </c>
      <c r="D12" s="2" t="s">
        <v>88</v>
      </c>
      <c r="E12" s="10">
        <f>F12/1000000</f>
        <v>1815.9690000000001</v>
      </c>
      <c r="F12" s="6">
        <v>1815969000</v>
      </c>
      <c r="G12" s="7">
        <v>46280</v>
      </c>
      <c r="H12" s="7">
        <v>47929</v>
      </c>
      <c r="I12" s="7" t="str">
        <f t="shared" si="2"/>
        <v>2026.09.15~
2031.03.22</v>
      </c>
      <c r="J12" s="9">
        <f t="shared" si="3"/>
        <v>365</v>
      </c>
      <c r="K12" s="9">
        <f t="shared" si="4"/>
        <v>1650</v>
      </c>
      <c r="L12" s="5">
        <f t="shared" si="0"/>
        <v>40.17143545454546</v>
      </c>
      <c r="M12" s="5"/>
      <c r="O12" s="8" t="s">
        <v>61</v>
      </c>
    </row>
    <row r="13" spans="2:15" ht="44.25" customHeight="1">
      <c r="B13" s="1">
        <v>7</v>
      </c>
      <c r="C13" s="2" t="s">
        <v>87</v>
      </c>
      <c r="D13" s="2" t="s">
        <v>90</v>
      </c>
      <c r="E13" s="6">
        <f t="shared" si="1"/>
        <v>1232.9997000000001</v>
      </c>
      <c r="F13" s="6">
        <v>1232999700</v>
      </c>
      <c r="G13" s="7">
        <v>46296</v>
      </c>
      <c r="H13" s="7">
        <v>48305</v>
      </c>
      <c r="I13" s="7" t="str">
        <f t="shared" si="2"/>
        <v>2026.10.01~
2032.04.01</v>
      </c>
      <c r="J13" s="9">
        <f t="shared" si="3"/>
        <v>365</v>
      </c>
      <c r="K13" s="9">
        <f t="shared" si="4"/>
        <v>2010</v>
      </c>
      <c r="L13" s="5" t="s">
        <v>93</v>
      </c>
      <c r="M13" s="5" t="s">
        <v>92</v>
      </c>
      <c r="O13" s="8">
        <v>46302</v>
      </c>
    </row>
    <row r="14" spans="2:15" ht="44.25" customHeight="1">
      <c r="B14" s="3"/>
      <c r="C14" s="1" t="s">
        <v>8</v>
      </c>
      <c r="D14" s="1"/>
      <c r="E14" s="3"/>
      <c r="F14" s="3"/>
      <c r="G14" s="3"/>
      <c r="H14" s="3"/>
      <c r="I14" s="3"/>
      <c r="J14" s="3"/>
      <c r="K14" s="9"/>
      <c r="L14" s="5">
        <f>SUM(L7:L13)</f>
        <v>138.03863374078534</v>
      </c>
      <c r="M14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37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39</v>
      </c>
      <c r="D7" s="2" t="s">
        <v>28</v>
      </c>
      <c r="E7" s="6">
        <f>F7/1000000</f>
        <v>1411.059</v>
      </c>
      <c r="F7" s="6">
        <v>1411059000</v>
      </c>
      <c r="G7" s="7">
        <v>43440</v>
      </c>
      <c r="H7" s="7">
        <v>46752</v>
      </c>
      <c r="I7" s="7" t="str">
        <f>TEXT(G7,"YYYY.MM.DD")&amp;"~"&amp;CHAR(10)&amp;TEXT(H7,"YYYY.MM.DD")</f>
        <v>2018.12.06~
2027.12.31</v>
      </c>
      <c r="J7" s="9">
        <f>IF(H7-$O$1+1&gt;365,365,H7-$O$1+1)</f>
        <v>365</v>
      </c>
      <c r="K7" s="9">
        <f>H7-G7+1</f>
        <v>3313</v>
      </c>
      <c r="L7" s="5">
        <f t="shared" ref="L7:L20" si="0">(E7*(J7/K7)/10)</f>
        <v>15.545926199818894</v>
      </c>
      <c r="M7" s="5"/>
      <c r="O7" s="8" t="s">
        <v>61</v>
      </c>
    </row>
    <row r="8" spans="2:15" ht="44.25" customHeight="1">
      <c r="B8" s="1">
        <v>2</v>
      </c>
      <c r="C8" s="2" t="s">
        <v>40</v>
      </c>
      <c r="D8" s="2" t="s">
        <v>35</v>
      </c>
      <c r="E8" s="6">
        <f t="shared" ref="E8:E20" si="1">F8/1000000</f>
        <v>434.61</v>
      </c>
      <c r="F8" s="6">
        <v>434610000</v>
      </c>
      <c r="G8" s="7">
        <v>43445</v>
      </c>
      <c r="H8" s="7">
        <v>46364</v>
      </c>
      <c r="I8" s="7" t="str">
        <f t="shared" ref="I8:I20" si="2">TEXT(G8,"YYYY.MM.DD")&amp;"~"&amp;CHAR(10)&amp;TEXT(H8,"YYYY.MM.DD")</f>
        <v>2018.12.11~
2026.12.08</v>
      </c>
      <c r="J8" s="9">
        <f t="shared" ref="J8:J19" si="3">IF(H8-$O$1+1&gt;365,365,H8-$O$1+1)</f>
        <v>51</v>
      </c>
      <c r="K8" s="9">
        <f t="shared" ref="K8:K20" si="4">H8-G8+1</f>
        <v>2920</v>
      </c>
      <c r="L8" s="5">
        <f t="shared" si="0"/>
        <v>0.75907910958904112</v>
      </c>
      <c r="M8" s="3"/>
      <c r="O8" s="8" t="s">
        <v>61</v>
      </c>
    </row>
    <row r="9" spans="2:15" ht="44.25" customHeight="1">
      <c r="B9" s="1">
        <v>3</v>
      </c>
      <c r="C9" s="2" t="s">
        <v>41</v>
      </c>
      <c r="D9" s="2" t="s">
        <v>52</v>
      </c>
      <c r="E9" s="6">
        <f t="shared" si="1"/>
        <v>790.87800000000004</v>
      </c>
      <c r="F9" s="6">
        <v>790878000</v>
      </c>
      <c r="G9" s="7">
        <v>43549</v>
      </c>
      <c r="H9" s="7">
        <v>47878</v>
      </c>
      <c r="I9" s="7" t="str">
        <f t="shared" si="2"/>
        <v>2019.03.25~
2031.01.30</v>
      </c>
      <c r="J9" s="9">
        <f t="shared" si="3"/>
        <v>365</v>
      </c>
      <c r="K9" s="9">
        <f t="shared" si="4"/>
        <v>4330</v>
      </c>
      <c r="L9" s="5">
        <f t="shared" si="0"/>
        <v>6.6667545034642046</v>
      </c>
      <c r="M9" s="5"/>
      <c r="O9" s="8" t="s">
        <v>61</v>
      </c>
    </row>
    <row r="10" spans="2:15" ht="44.25" customHeight="1">
      <c r="B10" s="1">
        <v>4</v>
      </c>
      <c r="C10" s="2" t="s">
        <v>51</v>
      </c>
      <c r="D10" s="2" t="s">
        <v>28</v>
      </c>
      <c r="E10" s="6">
        <f t="shared" si="1"/>
        <v>2597.2759999999998</v>
      </c>
      <c r="F10" s="6">
        <v>2597276000</v>
      </c>
      <c r="G10" s="7">
        <v>44210</v>
      </c>
      <c r="H10" s="7">
        <v>46400</v>
      </c>
      <c r="I10" s="7" t="str">
        <f t="shared" si="2"/>
        <v>2021.01.14~
2027.01.13</v>
      </c>
      <c r="J10" s="9">
        <f t="shared" si="3"/>
        <v>87</v>
      </c>
      <c r="K10" s="9">
        <f t="shared" si="4"/>
        <v>2191</v>
      </c>
      <c r="L10" s="5" t="s">
        <v>66</v>
      </c>
      <c r="M10" s="5"/>
      <c r="O10" s="8" t="s">
        <v>61</v>
      </c>
    </row>
    <row r="11" spans="2:15" ht="44.25" customHeight="1">
      <c r="B11" s="1">
        <v>5</v>
      </c>
      <c r="C11" s="2" t="s">
        <v>42</v>
      </c>
      <c r="D11" s="2" t="s">
        <v>53</v>
      </c>
      <c r="E11" s="6">
        <f t="shared" si="1"/>
        <v>1114.182</v>
      </c>
      <c r="F11" s="6">
        <v>1114182000</v>
      </c>
      <c r="G11" s="7">
        <v>44739</v>
      </c>
      <c r="H11" s="7">
        <v>46380</v>
      </c>
      <c r="I11" s="7" t="str">
        <f t="shared" si="2"/>
        <v>2022.06.27~
2026.12.24</v>
      </c>
      <c r="J11" s="9">
        <f t="shared" si="3"/>
        <v>67</v>
      </c>
      <c r="K11" s="9">
        <f t="shared" si="4"/>
        <v>1642</v>
      </c>
      <c r="L11" s="5">
        <f t="shared" si="0"/>
        <v>4.5462968331303291</v>
      </c>
      <c r="M11" s="3"/>
      <c r="O11" s="8" t="s">
        <v>61</v>
      </c>
    </row>
    <row r="12" spans="2:15" ht="44.25" customHeight="1">
      <c r="B12" s="1">
        <v>6</v>
      </c>
      <c r="C12" s="2" t="s">
        <v>43</v>
      </c>
      <c r="D12" s="2" t="s">
        <v>28</v>
      </c>
      <c r="E12" s="10">
        <f>F12/1000000</f>
        <v>4640.2640000000001</v>
      </c>
      <c r="F12" s="6">
        <v>4640264000</v>
      </c>
      <c r="G12" s="7">
        <v>45113</v>
      </c>
      <c r="H12" s="7">
        <v>47304</v>
      </c>
      <c r="I12" s="7" t="str">
        <f t="shared" si="2"/>
        <v>2023.07.06~
2029.07.05</v>
      </c>
      <c r="J12" s="9">
        <f t="shared" si="3"/>
        <v>365</v>
      </c>
      <c r="K12" s="9">
        <f t="shared" si="4"/>
        <v>2192</v>
      </c>
      <c r="L12" s="5" t="s">
        <v>67</v>
      </c>
      <c r="M12" s="5"/>
      <c r="O12" s="8" t="s">
        <v>61</v>
      </c>
    </row>
    <row r="13" spans="2:15" ht="44.25" customHeight="1">
      <c r="B13" s="1">
        <v>7</v>
      </c>
      <c r="C13" s="2" t="s">
        <v>44</v>
      </c>
      <c r="D13" s="2" t="s">
        <v>54</v>
      </c>
      <c r="E13" s="6">
        <f t="shared" si="1"/>
        <v>1877.665</v>
      </c>
      <c r="F13" s="6">
        <v>1877665000</v>
      </c>
      <c r="G13" s="7">
        <v>45336</v>
      </c>
      <c r="H13" s="7">
        <v>48575</v>
      </c>
      <c r="I13" s="7" t="str">
        <f t="shared" si="2"/>
        <v>2024.02.14~
2032.12.27</v>
      </c>
      <c r="J13" s="9">
        <f t="shared" si="3"/>
        <v>365</v>
      </c>
      <c r="K13" s="9">
        <f t="shared" si="4"/>
        <v>3240</v>
      </c>
      <c r="L13" s="5">
        <f t="shared" si="0"/>
        <v>21.152707561728395</v>
      </c>
      <c r="M13" s="3"/>
      <c r="O13" s="8" t="s">
        <v>61</v>
      </c>
    </row>
    <row r="14" spans="2:15" ht="44.25" customHeight="1">
      <c r="B14" s="1">
        <v>8</v>
      </c>
      <c r="C14" s="2" t="s">
        <v>45</v>
      </c>
      <c r="D14" s="2" t="s">
        <v>55</v>
      </c>
      <c r="E14" s="6">
        <f t="shared" si="1"/>
        <v>359.39299999999997</v>
      </c>
      <c r="F14" s="6">
        <v>359393000</v>
      </c>
      <c r="G14" s="7">
        <v>45503</v>
      </c>
      <c r="H14" s="7">
        <v>46234</v>
      </c>
      <c r="I14" s="7" t="str">
        <f t="shared" si="2"/>
        <v>2024.07.30~
2026.07.31</v>
      </c>
      <c r="J14" s="9">
        <f>H14-O14+1</f>
        <v>177</v>
      </c>
      <c r="K14" s="9">
        <f>H14-G14+1</f>
        <v>732</v>
      </c>
      <c r="L14" s="5" t="s">
        <v>62</v>
      </c>
      <c r="M14" s="5" t="s">
        <v>63</v>
      </c>
      <c r="O14" s="8">
        <v>46058</v>
      </c>
    </row>
    <row r="15" spans="2:15" ht="44.25" customHeight="1">
      <c r="B15" s="1">
        <v>9</v>
      </c>
      <c r="C15" s="2" t="s">
        <v>46</v>
      </c>
      <c r="D15" s="2" t="s">
        <v>56</v>
      </c>
      <c r="E15" s="6">
        <f t="shared" ref="E15:E17" si="5">F15/1000000</f>
        <v>768.53800000000001</v>
      </c>
      <c r="F15" s="6">
        <v>768538000</v>
      </c>
      <c r="G15" s="7">
        <v>45698</v>
      </c>
      <c r="H15" s="7">
        <v>46417</v>
      </c>
      <c r="I15" s="7" t="str">
        <f t="shared" ref="I15:I17" si="6">TEXT(G15,"YYYY.MM.DD")&amp;"~"&amp;CHAR(10)&amp;TEXT(H15,"YYYY.MM.DD")</f>
        <v>2025.02.10~
2027.01.30</v>
      </c>
      <c r="J15" s="9">
        <f t="shared" ref="J15:J17" si="7">IF(H15-$O$1+1&gt;365,365,H15-$O$1+1)</f>
        <v>104</v>
      </c>
      <c r="K15" s="9">
        <f t="shared" ref="K15:K17" si="8">H15-G15+1</f>
        <v>720</v>
      </c>
      <c r="L15" s="5">
        <f t="shared" ref="L15:L17" si="9">(E15*(J15/K15)/10)</f>
        <v>11.101104444444443</v>
      </c>
      <c r="M15" s="3"/>
      <c r="O15" s="8" t="s">
        <v>61</v>
      </c>
    </row>
    <row r="16" spans="2:15" ht="44.25" customHeight="1">
      <c r="B16" s="1">
        <v>10</v>
      </c>
      <c r="C16" s="2" t="s">
        <v>47</v>
      </c>
      <c r="D16" s="2" t="s">
        <v>57</v>
      </c>
      <c r="E16" s="6">
        <f t="shared" si="5"/>
        <v>2208.8890000000001</v>
      </c>
      <c r="F16" s="6">
        <v>2208889000</v>
      </c>
      <c r="G16" s="7">
        <v>45721</v>
      </c>
      <c r="H16" s="7">
        <v>48240</v>
      </c>
      <c r="I16" s="7" t="str">
        <f t="shared" si="6"/>
        <v>2025.03.05~
2032.01.27</v>
      </c>
      <c r="J16" s="9">
        <f t="shared" si="7"/>
        <v>365</v>
      </c>
      <c r="K16" s="9">
        <f t="shared" si="8"/>
        <v>2520</v>
      </c>
      <c r="L16" s="5">
        <f t="shared" si="9"/>
        <v>31.993828769841276</v>
      </c>
      <c r="M16" s="3"/>
      <c r="O16" s="8" t="s">
        <v>61</v>
      </c>
    </row>
    <row r="17" spans="2:15" ht="44.25" customHeight="1">
      <c r="B17" s="1">
        <v>11</v>
      </c>
      <c r="C17" s="2" t="s">
        <v>48</v>
      </c>
      <c r="D17" s="2" t="s">
        <v>58</v>
      </c>
      <c r="E17" s="6">
        <f t="shared" si="5"/>
        <v>1059.3</v>
      </c>
      <c r="F17" s="6">
        <v>1059300000</v>
      </c>
      <c r="G17" s="7">
        <v>45821</v>
      </c>
      <c r="H17" s="7">
        <v>46550</v>
      </c>
      <c r="I17" s="7" t="str">
        <f t="shared" si="6"/>
        <v>2025.06.13~
2027.06.12</v>
      </c>
      <c r="J17" s="9">
        <f t="shared" si="7"/>
        <v>237</v>
      </c>
      <c r="K17" s="9">
        <f t="shared" si="8"/>
        <v>730</v>
      </c>
      <c r="L17" s="5">
        <f t="shared" si="9"/>
        <v>34.390972602739723</v>
      </c>
      <c r="M17" s="3"/>
      <c r="O17" s="8" t="s">
        <v>61</v>
      </c>
    </row>
    <row r="18" spans="2:15" ht="44.25" customHeight="1">
      <c r="B18" s="1">
        <v>12</v>
      </c>
      <c r="C18" s="2" t="s">
        <v>49</v>
      </c>
      <c r="D18" s="2" t="s">
        <v>59</v>
      </c>
      <c r="E18" s="6">
        <f t="shared" si="1"/>
        <v>924.74699999999996</v>
      </c>
      <c r="F18" s="6">
        <v>924747000</v>
      </c>
      <c r="G18" s="7">
        <v>46181</v>
      </c>
      <c r="H18" s="7">
        <v>49060</v>
      </c>
      <c r="I18" s="7" t="str">
        <f t="shared" si="2"/>
        <v>2026.06.08~
2034.04.26</v>
      </c>
      <c r="J18" s="9">
        <f t="shared" si="3"/>
        <v>365</v>
      </c>
      <c r="K18" s="9">
        <f t="shared" si="4"/>
        <v>2880</v>
      </c>
      <c r="L18" s="5">
        <f t="shared" si="0"/>
        <v>11.719883854166666</v>
      </c>
      <c r="M18" s="3"/>
      <c r="O18" s="8" t="s">
        <v>61</v>
      </c>
    </row>
    <row r="19" spans="2:15" ht="44.25" customHeight="1">
      <c r="B19" s="1">
        <v>13</v>
      </c>
      <c r="C19" s="2" t="s">
        <v>10</v>
      </c>
      <c r="D19" s="2" t="s">
        <v>35</v>
      </c>
      <c r="E19" s="6">
        <f t="shared" si="1"/>
        <v>1773.2170000000001</v>
      </c>
      <c r="F19" s="6">
        <v>1773217000</v>
      </c>
      <c r="G19" s="7">
        <v>46259</v>
      </c>
      <c r="H19" s="7">
        <v>47968</v>
      </c>
      <c r="I19" s="7" t="str">
        <f t="shared" si="2"/>
        <v>2026.08.25~
2031.04.30</v>
      </c>
      <c r="J19" s="9">
        <f t="shared" si="3"/>
        <v>365</v>
      </c>
      <c r="K19" s="9">
        <f t="shared" si="4"/>
        <v>1710</v>
      </c>
      <c r="L19" s="5">
        <f t="shared" si="0"/>
        <v>37.849368713450289</v>
      </c>
      <c r="M19" s="3"/>
      <c r="O19" s="8" t="s">
        <v>61</v>
      </c>
    </row>
    <row r="20" spans="2:15" ht="44.25" customHeight="1">
      <c r="B20" s="1">
        <v>14</v>
      </c>
      <c r="C20" s="2" t="s">
        <v>50</v>
      </c>
      <c r="D20" s="2" t="s">
        <v>60</v>
      </c>
      <c r="E20" s="6">
        <f t="shared" si="1"/>
        <v>601.94200000000001</v>
      </c>
      <c r="F20" s="6">
        <v>601942000</v>
      </c>
      <c r="G20" s="7">
        <v>46266</v>
      </c>
      <c r="H20" s="7">
        <v>48822</v>
      </c>
      <c r="I20" s="7" t="str">
        <f t="shared" si="2"/>
        <v>2026.09.01~
2033.08.31</v>
      </c>
      <c r="J20" s="9">
        <f>IF(H20-$O$1+1&gt;365,365,H20-$O$1+1)</f>
        <v>365</v>
      </c>
      <c r="K20" s="9">
        <f t="shared" si="4"/>
        <v>2557</v>
      </c>
      <c r="L20" s="5">
        <f t="shared" si="0"/>
        <v>8.5924454438795461</v>
      </c>
      <c r="M20" s="5" t="s">
        <v>64</v>
      </c>
      <c r="O20" s="8">
        <v>46282</v>
      </c>
    </row>
    <row r="21" spans="2:15" ht="44.25" customHeight="1">
      <c r="B21" s="3"/>
      <c r="C21" s="1" t="s">
        <v>8</v>
      </c>
      <c r="D21" s="1"/>
      <c r="E21" s="3"/>
      <c r="F21" s="3"/>
      <c r="G21" s="3"/>
      <c r="H21" s="3"/>
      <c r="I21" s="3"/>
      <c r="J21" s="3"/>
      <c r="K21" s="9"/>
      <c r="L21" s="5">
        <f>SUM(L7:L20)</f>
        <v>184.31836803625279</v>
      </c>
      <c r="M21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117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119</v>
      </c>
      <c r="D7" s="2" t="s">
        <v>129</v>
      </c>
      <c r="E7" s="6">
        <v>95</v>
      </c>
      <c r="F7" s="6">
        <f>E7*1000000</f>
        <v>95000000</v>
      </c>
      <c r="G7" s="7">
        <v>45118</v>
      </c>
      <c r="H7" s="7">
        <v>46477</v>
      </c>
      <c r="I7" s="7" t="str">
        <f>TEXT(G7,"YYYY.MM.DD")&amp;"~"&amp;CHAR(10)&amp;TEXT(H7,"YYYY.MM.DD")</f>
        <v>2023.07.11~
2027.03.31</v>
      </c>
      <c r="J7" s="9">
        <f>IF(H7-$O$1+1&gt;365,365,H7-$O$1+1)</f>
        <v>164</v>
      </c>
      <c r="K7" s="9">
        <f>H7-G7+1</f>
        <v>1360</v>
      </c>
      <c r="L7" s="5">
        <f t="shared" ref="L7" si="0">(E7*(J7/K7)/10)</f>
        <v>1.1455882352941178</v>
      </c>
      <c r="M7" s="5"/>
      <c r="O7" s="8" t="s">
        <v>61</v>
      </c>
    </row>
    <row r="8" spans="2:15" ht="44.25" customHeight="1">
      <c r="B8" s="1">
        <v>2</v>
      </c>
      <c r="C8" s="2" t="s">
        <v>120</v>
      </c>
      <c r="D8" s="2" t="s">
        <v>130</v>
      </c>
      <c r="E8" s="6">
        <v>942</v>
      </c>
      <c r="F8" s="6">
        <f t="shared" ref="F8:F17" si="1">E8*1000000</f>
        <v>942000000</v>
      </c>
      <c r="G8" s="7">
        <v>45994</v>
      </c>
      <c r="H8" s="7">
        <v>46713</v>
      </c>
      <c r="I8" s="7" t="str">
        <f t="shared" ref="I8:I17" si="2">TEXT(G8,"YYYY.MM.DD")&amp;"~"&amp;CHAR(10)&amp;TEXT(H8,"YYYY.MM.DD")</f>
        <v>2025.12.03~
2027.11.22</v>
      </c>
      <c r="J8" s="9">
        <f t="shared" ref="J8:J17" si="3">IF(H8-$O$1+1&gt;365,365,H8-$O$1+1)</f>
        <v>365</v>
      </c>
      <c r="K8" s="9">
        <f t="shared" ref="K8:K17" si="4">H8-G8+1</f>
        <v>720</v>
      </c>
      <c r="L8" s="5">
        <f t="shared" ref="L8:L17" si="5">(E8*(J8/K8)/10)</f>
        <v>47.754166666666663</v>
      </c>
      <c r="M8" s="3"/>
      <c r="O8" s="8" t="s">
        <v>61</v>
      </c>
    </row>
    <row r="9" spans="2:15" ht="44.25" customHeight="1">
      <c r="B9" s="1">
        <v>3</v>
      </c>
      <c r="C9" s="2" t="s">
        <v>121</v>
      </c>
      <c r="D9" s="2" t="s">
        <v>131</v>
      </c>
      <c r="E9" s="6">
        <v>1243</v>
      </c>
      <c r="F9" s="6">
        <f t="shared" si="1"/>
        <v>1243000000</v>
      </c>
      <c r="G9" s="7">
        <v>42703</v>
      </c>
      <c r="H9" s="7">
        <v>46393</v>
      </c>
      <c r="I9" s="7" t="str">
        <f t="shared" si="2"/>
        <v>2016.11.29~
2027.01.06</v>
      </c>
      <c r="J9" s="9">
        <f t="shared" si="3"/>
        <v>80</v>
      </c>
      <c r="K9" s="9">
        <f t="shared" si="4"/>
        <v>3691</v>
      </c>
      <c r="L9" s="5">
        <f t="shared" si="5"/>
        <v>2.6941208344622054</v>
      </c>
      <c r="M9" s="5"/>
      <c r="O9" s="8" t="s">
        <v>61</v>
      </c>
    </row>
    <row r="10" spans="2:15" ht="44.25" customHeight="1">
      <c r="B10" s="1">
        <v>4</v>
      </c>
      <c r="C10" s="2" t="s">
        <v>122</v>
      </c>
      <c r="D10" s="2" t="s">
        <v>132</v>
      </c>
      <c r="E10" s="6">
        <v>1780</v>
      </c>
      <c r="F10" s="6">
        <f t="shared" si="1"/>
        <v>1780000000</v>
      </c>
      <c r="G10" s="7">
        <v>44805</v>
      </c>
      <c r="H10" s="7">
        <v>48044</v>
      </c>
      <c r="I10" s="7" t="str">
        <f t="shared" si="2"/>
        <v>2022.09.01~
2031.07.15</v>
      </c>
      <c r="J10" s="9">
        <f t="shared" si="3"/>
        <v>365</v>
      </c>
      <c r="K10" s="9">
        <f t="shared" si="4"/>
        <v>3240</v>
      </c>
      <c r="L10" s="5">
        <f t="shared" si="5"/>
        <v>20.052469135802468</v>
      </c>
      <c r="M10" s="5"/>
      <c r="O10" s="8" t="s">
        <v>61</v>
      </c>
    </row>
    <row r="11" spans="2:15" ht="44.25" customHeight="1">
      <c r="B11" s="1">
        <v>5</v>
      </c>
      <c r="C11" s="2" t="s">
        <v>123</v>
      </c>
      <c r="D11" s="2" t="s">
        <v>133</v>
      </c>
      <c r="E11" s="6">
        <v>1473</v>
      </c>
      <c r="F11" s="6">
        <f t="shared" si="1"/>
        <v>1473000000</v>
      </c>
      <c r="G11" s="7">
        <v>41759</v>
      </c>
      <c r="H11" s="7">
        <v>46407</v>
      </c>
      <c r="I11" s="7" t="str">
        <f t="shared" si="2"/>
        <v>2014.04.30~
2027.01.20</v>
      </c>
      <c r="J11" s="9">
        <f t="shared" si="3"/>
        <v>94</v>
      </c>
      <c r="K11" s="9">
        <f t="shared" si="4"/>
        <v>4649</v>
      </c>
      <c r="L11" s="5">
        <f t="shared" si="5"/>
        <v>2.9783179178317916</v>
      </c>
      <c r="M11" s="3"/>
      <c r="O11" s="8" t="s">
        <v>61</v>
      </c>
    </row>
    <row r="12" spans="2:15" ht="44.25" customHeight="1">
      <c r="B12" s="1">
        <v>6</v>
      </c>
      <c r="C12" s="2" t="s">
        <v>124</v>
      </c>
      <c r="D12" s="2" t="s">
        <v>132</v>
      </c>
      <c r="E12" s="10">
        <v>1031</v>
      </c>
      <c r="F12" s="6">
        <f t="shared" si="1"/>
        <v>1031000000</v>
      </c>
      <c r="G12" s="7">
        <v>42915</v>
      </c>
      <c r="H12" s="7">
        <v>46482</v>
      </c>
      <c r="I12" s="7" t="str">
        <f t="shared" si="2"/>
        <v>2017.06.29~
2027.04.05</v>
      </c>
      <c r="J12" s="9">
        <f t="shared" si="3"/>
        <v>169</v>
      </c>
      <c r="K12" s="9">
        <f t="shared" si="4"/>
        <v>3568</v>
      </c>
      <c r="L12" s="5">
        <f t="shared" si="5"/>
        <v>4.8833800448430491</v>
      </c>
      <c r="M12" s="5"/>
      <c r="O12" s="8" t="s">
        <v>61</v>
      </c>
    </row>
    <row r="13" spans="2:15" ht="44.25" customHeight="1">
      <c r="B13" s="1">
        <v>7</v>
      </c>
      <c r="C13" s="2" t="s">
        <v>125</v>
      </c>
      <c r="D13" s="2" t="s">
        <v>134</v>
      </c>
      <c r="E13" s="6">
        <v>269</v>
      </c>
      <c r="F13" s="6">
        <f t="shared" si="1"/>
        <v>269000000</v>
      </c>
      <c r="G13" s="7">
        <v>46065</v>
      </c>
      <c r="H13" s="7">
        <v>46794</v>
      </c>
      <c r="I13" s="7" t="str">
        <f t="shared" si="2"/>
        <v>2026.02.12~
2028.02.11</v>
      </c>
      <c r="J13" s="9">
        <f t="shared" si="3"/>
        <v>365</v>
      </c>
      <c r="K13" s="9">
        <f t="shared" si="4"/>
        <v>730</v>
      </c>
      <c r="L13" s="5">
        <f t="shared" si="5"/>
        <v>13.45</v>
      </c>
      <c r="M13" s="3"/>
      <c r="O13" s="8" t="s">
        <v>61</v>
      </c>
    </row>
    <row r="14" spans="2:15" ht="44.25" customHeight="1">
      <c r="B14" s="1">
        <v>8</v>
      </c>
      <c r="C14" s="2" t="s">
        <v>126</v>
      </c>
      <c r="D14" s="2" t="s">
        <v>135</v>
      </c>
      <c r="E14" s="6">
        <v>3318</v>
      </c>
      <c r="F14" s="6">
        <f t="shared" si="1"/>
        <v>3318000000</v>
      </c>
      <c r="G14" s="7">
        <v>46135</v>
      </c>
      <c r="H14" s="7">
        <v>47959</v>
      </c>
      <c r="I14" s="7" t="str">
        <f t="shared" si="2"/>
        <v>2026.04.23~
2031.04.21</v>
      </c>
      <c r="J14" s="9">
        <f t="shared" si="3"/>
        <v>365</v>
      </c>
      <c r="K14" s="9">
        <f t="shared" si="4"/>
        <v>1825</v>
      </c>
      <c r="L14" s="5">
        <f t="shared" si="5"/>
        <v>66.36</v>
      </c>
      <c r="M14" s="5"/>
      <c r="O14" s="8"/>
    </row>
    <row r="15" spans="2:15" ht="44.25" customHeight="1">
      <c r="B15" s="1">
        <v>9</v>
      </c>
      <c r="C15" s="2" t="s">
        <v>127</v>
      </c>
      <c r="D15" s="2" t="s">
        <v>136</v>
      </c>
      <c r="E15" s="6">
        <v>1087</v>
      </c>
      <c r="F15" s="6">
        <f t="shared" si="1"/>
        <v>1087000000</v>
      </c>
      <c r="G15" s="7">
        <v>43271</v>
      </c>
      <c r="H15" s="7">
        <v>47140</v>
      </c>
      <c r="I15" s="7" t="str">
        <f t="shared" si="2"/>
        <v>2018.06.20~
2029.01.22</v>
      </c>
      <c r="J15" s="9">
        <f t="shared" si="3"/>
        <v>365</v>
      </c>
      <c r="K15" s="9">
        <f t="shared" si="4"/>
        <v>3870</v>
      </c>
      <c r="L15" s="5">
        <f t="shared" si="5"/>
        <v>10.252067183462533</v>
      </c>
      <c r="M15" s="3"/>
      <c r="O15" s="8" t="s">
        <v>61</v>
      </c>
    </row>
    <row r="16" spans="2:15" ht="44.25" customHeight="1">
      <c r="B16" s="1">
        <v>10</v>
      </c>
      <c r="C16" s="2" t="s">
        <v>118</v>
      </c>
      <c r="D16" s="2" t="s">
        <v>136</v>
      </c>
      <c r="E16" s="6">
        <v>2407</v>
      </c>
      <c r="F16" s="6">
        <f t="shared" si="1"/>
        <v>2407000000</v>
      </c>
      <c r="G16" s="7">
        <v>39317</v>
      </c>
      <c r="H16" s="7">
        <v>47319</v>
      </c>
      <c r="I16" s="7" t="str">
        <f t="shared" si="2"/>
        <v>2007.08.23~
2029.07.20</v>
      </c>
      <c r="J16" s="9">
        <f t="shared" si="3"/>
        <v>365</v>
      </c>
      <c r="K16" s="9">
        <f t="shared" si="4"/>
        <v>8003</v>
      </c>
      <c r="L16" s="5">
        <f t="shared" si="5"/>
        <v>10.977820817193551</v>
      </c>
      <c r="M16" s="3"/>
      <c r="O16" s="8" t="s">
        <v>61</v>
      </c>
    </row>
    <row r="17" spans="2:15" ht="44.25" customHeight="1">
      <c r="B17" s="1">
        <v>11</v>
      </c>
      <c r="C17" s="2" t="s">
        <v>128</v>
      </c>
      <c r="D17" s="2" t="s">
        <v>137</v>
      </c>
      <c r="E17" s="6">
        <v>1459</v>
      </c>
      <c r="F17" s="6">
        <f t="shared" si="1"/>
        <v>1459000000</v>
      </c>
      <c r="G17" s="7">
        <v>46021</v>
      </c>
      <c r="H17" s="7">
        <v>48390</v>
      </c>
      <c r="I17" s="7" t="str">
        <f t="shared" si="2"/>
        <v>2025.12.30~
2032.06.25</v>
      </c>
      <c r="J17" s="9">
        <f t="shared" si="3"/>
        <v>365</v>
      </c>
      <c r="K17" s="9">
        <f t="shared" si="4"/>
        <v>2370</v>
      </c>
      <c r="L17" s="5">
        <f t="shared" si="5"/>
        <v>22.469831223628695</v>
      </c>
      <c r="M17" s="3"/>
      <c r="O17" s="8" t="s">
        <v>61</v>
      </c>
    </row>
    <row r="18" spans="2:15" ht="44.25" customHeight="1">
      <c r="B18" s="3"/>
      <c r="C18" s="1" t="s">
        <v>8</v>
      </c>
      <c r="D18" s="1"/>
      <c r="E18" s="3"/>
      <c r="F18" s="3"/>
      <c r="G18" s="3"/>
      <c r="H18" s="3"/>
      <c r="I18" s="3"/>
      <c r="J18" s="3"/>
      <c r="K18" s="9"/>
      <c r="L18" s="5">
        <f>SUM(L7:L17)</f>
        <v>203.01776205918509</v>
      </c>
      <c r="M18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4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111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94</v>
      </c>
      <c r="D7" s="2" t="s">
        <v>150</v>
      </c>
      <c r="E7" s="6">
        <v>20</v>
      </c>
      <c r="F7" s="6">
        <f>E7*1000000</f>
        <v>20000000</v>
      </c>
      <c r="G7" s="7">
        <v>46308</v>
      </c>
      <c r="H7" s="7">
        <v>46427</v>
      </c>
      <c r="I7" s="7" t="str">
        <f>TEXT(G7,"YYYY.MM.DD")&amp;"~"&amp;CHAR(10)&amp;TEXT(H7,"YYYY.MM.DD")</f>
        <v>2026.10.13~
2027.02.09</v>
      </c>
      <c r="J7" s="9">
        <f>IF(H7-$O$1+1&gt;365,365,H7-$O$1+1)</f>
        <v>114</v>
      </c>
      <c r="K7" s="9">
        <f>H7-G7+1</f>
        <v>120</v>
      </c>
      <c r="L7" s="5">
        <f t="shared" ref="L7" si="0">(E7*(J7/K7)/10)</f>
        <v>1.9</v>
      </c>
      <c r="M7" s="5"/>
      <c r="O7" s="8"/>
    </row>
    <row r="8" spans="2:15" ht="44.25" customHeight="1">
      <c r="B8" s="1">
        <v>2</v>
      </c>
      <c r="C8" s="2" t="s">
        <v>95</v>
      </c>
      <c r="D8" s="2" t="s">
        <v>150</v>
      </c>
      <c r="E8" s="6">
        <v>20</v>
      </c>
      <c r="F8" s="6">
        <f t="shared" ref="F8:F23" si="1">E8*1000000</f>
        <v>20000000</v>
      </c>
      <c r="G8" s="7">
        <v>46308</v>
      </c>
      <c r="H8" s="7">
        <v>46427</v>
      </c>
      <c r="I8" s="7" t="str">
        <f t="shared" ref="I8:I23" si="2">TEXT(G8,"YYYY.MM.DD")&amp;"~"&amp;CHAR(10)&amp;TEXT(H8,"YYYY.MM.DD")</f>
        <v>2026.10.13~
2027.02.09</v>
      </c>
      <c r="J8" s="9">
        <f t="shared" ref="J8:J23" si="3">IF(H8-$O$1+1&gt;365,365,H8-$O$1+1)</f>
        <v>114</v>
      </c>
      <c r="K8" s="9">
        <f t="shared" ref="K8:K23" si="4">H8-G8+1</f>
        <v>120</v>
      </c>
      <c r="L8" s="5">
        <f t="shared" ref="L8:L23" si="5">(E8*(J8/K8)/10)</f>
        <v>1.9</v>
      </c>
      <c r="M8" s="3"/>
      <c r="O8" s="8"/>
    </row>
    <row r="9" spans="2:15" ht="44.25" customHeight="1">
      <c r="B9" s="1">
        <v>3</v>
      </c>
      <c r="C9" s="2" t="s">
        <v>96</v>
      </c>
      <c r="D9" s="2" t="s">
        <v>151</v>
      </c>
      <c r="E9" s="6">
        <v>80</v>
      </c>
      <c r="F9" s="6">
        <f t="shared" si="1"/>
        <v>80000000</v>
      </c>
      <c r="G9" s="7">
        <v>46307</v>
      </c>
      <c r="H9" s="7">
        <v>46546</v>
      </c>
      <c r="I9" s="7" t="str">
        <f t="shared" si="2"/>
        <v>2026.10.12~
2027.06.08</v>
      </c>
      <c r="J9" s="9">
        <f t="shared" si="3"/>
        <v>233</v>
      </c>
      <c r="K9" s="9">
        <f t="shared" si="4"/>
        <v>240</v>
      </c>
      <c r="L9" s="5">
        <f t="shared" si="5"/>
        <v>7.7666666666666675</v>
      </c>
      <c r="M9" s="5"/>
      <c r="O9" s="8"/>
    </row>
    <row r="10" spans="2:15" ht="44.25" customHeight="1">
      <c r="B10" s="1">
        <v>4</v>
      </c>
      <c r="C10" s="2" t="s">
        <v>97</v>
      </c>
      <c r="D10" s="2" t="s">
        <v>152</v>
      </c>
      <c r="E10" s="6">
        <v>42</v>
      </c>
      <c r="F10" s="6">
        <f t="shared" si="1"/>
        <v>42000000</v>
      </c>
      <c r="G10" s="7">
        <v>46281</v>
      </c>
      <c r="H10" s="7">
        <v>46430</v>
      </c>
      <c r="I10" s="7" t="str">
        <f t="shared" si="2"/>
        <v>2026.09.16~
2027.02.12</v>
      </c>
      <c r="J10" s="9">
        <f t="shared" si="3"/>
        <v>117</v>
      </c>
      <c r="K10" s="9">
        <f t="shared" si="4"/>
        <v>150</v>
      </c>
      <c r="L10" s="5">
        <f t="shared" si="5"/>
        <v>3.2759999999999998</v>
      </c>
      <c r="M10" s="5"/>
      <c r="O10" s="8"/>
    </row>
    <row r="11" spans="2:15" ht="44.25" customHeight="1">
      <c r="B11" s="1">
        <v>5</v>
      </c>
      <c r="C11" s="2" t="s">
        <v>98</v>
      </c>
      <c r="D11" s="2" t="s">
        <v>153</v>
      </c>
      <c r="E11" s="6">
        <v>71</v>
      </c>
      <c r="F11" s="6">
        <f t="shared" si="1"/>
        <v>71000000</v>
      </c>
      <c r="G11" s="7">
        <v>46280</v>
      </c>
      <c r="H11" s="7">
        <v>46460</v>
      </c>
      <c r="I11" s="7" t="str">
        <f t="shared" si="2"/>
        <v>2026.09.15~
2027.03.14</v>
      </c>
      <c r="J11" s="9">
        <f t="shared" si="3"/>
        <v>147</v>
      </c>
      <c r="K11" s="9">
        <f t="shared" si="4"/>
        <v>181</v>
      </c>
      <c r="L11" s="5">
        <f t="shared" si="5"/>
        <v>5.7662983425414369</v>
      </c>
      <c r="M11" s="3"/>
      <c r="O11" s="8"/>
    </row>
    <row r="12" spans="2:15" ht="44.25" customHeight="1">
      <c r="B12" s="1">
        <v>6</v>
      </c>
      <c r="C12" s="2" t="s">
        <v>99</v>
      </c>
      <c r="D12" s="2" t="s">
        <v>154</v>
      </c>
      <c r="E12" s="10">
        <v>20</v>
      </c>
      <c r="F12" s="6">
        <f t="shared" si="1"/>
        <v>20000000</v>
      </c>
      <c r="G12" s="7">
        <v>46262</v>
      </c>
      <c r="H12" s="7">
        <v>46383</v>
      </c>
      <c r="I12" s="7" t="str">
        <f t="shared" si="2"/>
        <v>2026.08.28~
2026.12.27</v>
      </c>
      <c r="J12" s="9">
        <f t="shared" si="3"/>
        <v>70</v>
      </c>
      <c r="K12" s="9">
        <f t="shared" si="4"/>
        <v>122</v>
      </c>
      <c r="L12" s="5">
        <f t="shared" si="5"/>
        <v>1.1475409836065573</v>
      </c>
      <c r="M12" s="5"/>
      <c r="O12" s="8"/>
    </row>
    <row r="13" spans="2:15" ht="44.25" customHeight="1">
      <c r="B13" s="1">
        <v>7</v>
      </c>
      <c r="C13" s="2" t="s">
        <v>100</v>
      </c>
      <c r="D13" s="2" t="s">
        <v>155</v>
      </c>
      <c r="E13" s="6">
        <v>20</v>
      </c>
      <c r="F13" s="6">
        <f t="shared" si="1"/>
        <v>20000000</v>
      </c>
      <c r="G13" s="7">
        <v>46204</v>
      </c>
      <c r="H13" s="7">
        <v>46323</v>
      </c>
      <c r="I13" s="7" t="str">
        <f t="shared" si="2"/>
        <v>2026.07.01~
2026.10.28</v>
      </c>
      <c r="J13" s="9">
        <f>H13-O13+1</f>
        <v>112</v>
      </c>
      <c r="K13" s="9">
        <f>H13-G13+1</f>
        <v>120</v>
      </c>
      <c r="L13" s="5" t="s">
        <v>62</v>
      </c>
      <c r="M13" s="5" t="s">
        <v>112</v>
      </c>
      <c r="O13" s="8">
        <v>46212</v>
      </c>
    </row>
    <row r="14" spans="2:15" ht="44.25" customHeight="1">
      <c r="B14" s="1">
        <v>8</v>
      </c>
      <c r="C14" s="2" t="s">
        <v>101</v>
      </c>
      <c r="D14" s="2" t="s">
        <v>152</v>
      </c>
      <c r="E14" s="6">
        <v>81</v>
      </c>
      <c r="F14" s="6">
        <f t="shared" si="1"/>
        <v>81000000</v>
      </c>
      <c r="G14" s="7">
        <v>46191</v>
      </c>
      <c r="H14" s="7">
        <v>46370</v>
      </c>
      <c r="I14" s="7" t="str">
        <f t="shared" si="2"/>
        <v>2026.06.18~
2026.12.14</v>
      </c>
      <c r="J14" s="9">
        <f t="shared" si="3"/>
        <v>57</v>
      </c>
      <c r="K14" s="9">
        <f t="shared" si="4"/>
        <v>180</v>
      </c>
      <c r="L14" s="5">
        <f t="shared" si="5"/>
        <v>2.5649999999999999</v>
      </c>
      <c r="M14" s="5"/>
      <c r="O14" s="8"/>
    </row>
    <row r="15" spans="2:15" ht="44.25" customHeight="1">
      <c r="B15" s="1">
        <v>9</v>
      </c>
      <c r="C15" s="2" t="s">
        <v>102</v>
      </c>
      <c r="D15" s="2" t="s">
        <v>156</v>
      </c>
      <c r="E15" s="6">
        <v>19</v>
      </c>
      <c r="F15" s="6">
        <f t="shared" si="1"/>
        <v>19000000</v>
      </c>
      <c r="G15" s="7">
        <v>46192</v>
      </c>
      <c r="H15" s="7">
        <v>46387</v>
      </c>
      <c r="I15" s="7" t="str">
        <f t="shared" si="2"/>
        <v>2026.06.19~
2026.12.31</v>
      </c>
      <c r="J15" s="9">
        <f t="shared" si="3"/>
        <v>74</v>
      </c>
      <c r="K15" s="9">
        <f t="shared" si="4"/>
        <v>196</v>
      </c>
      <c r="L15" s="5">
        <f t="shared" si="5"/>
        <v>0.71734693877551015</v>
      </c>
      <c r="M15" s="3"/>
      <c r="O15" s="8"/>
    </row>
    <row r="16" spans="2:15" ht="44.25" customHeight="1">
      <c r="B16" s="1">
        <v>10</v>
      </c>
      <c r="C16" s="2" t="s">
        <v>103</v>
      </c>
      <c r="D16" s="2" t="s">
        <v>157</v>
      </c>
      <c r="E16" s="6">
        <v>19</v>
      </c>
      <c r="F16" s="6">
        <f t="shared" si="1"/>
        <v>19000000</v>
      </c>
      <c r="G16" s="7">
        <v>46132</v>
      </c>
      <c r="H16" s="7">
        <v>46221</v>
      </c>
      <c r="I16" s="7" t="str">
        <f t="shared" si="2"/>
        <v>2026.04.20~
2026.07.18</v>
      </c>
      <c r="J16" s="9">
        <f>H16-O16+1</f>
        <v>13</v>
      </c>
      <c r="K16" s="9">
        <f>H16-G16+1</f>
        <v>90</v>
      </c>
      <c r="L16" s="5" t="s">
        <v>62</v>
      </c>
      <c r="M16" s="5" t="s">
        <v>113</v>
      </c>
      <c r="O16" s="8">
        <v>46209</v>
      </c>
    </row>
    <row r="17" spans="2:15" ht="44.25" customHeight="1">
      <c r="B17" s="1">
        <v>11</v>
      </c>
      <c r="C17" s="2" t="s">
        <v>104</v>
      </c>
      <c r="D17" s="2" t="s">
        <v>150</v>
      </c>
      <c r="E17" s="6">
        <v>20</v>
      </c>
      <c r="F17" s="6">
        <f t="shared" si="1"/>
        <v>20000000</v>
      </c>
      <c r="G17" s="7">
        <v>46100</v>
      </c>
      <c r="H17" s="7">
        <v>46399</v>
      </c>
      <c r="I17" s="7" t="str">
        <f t="shared" ref="I17:I20" si="6">TEXT(G17,"YYYY.MM.DD")&amp;"~"&amp;CHAR(10)&amp;TEXT(H17,"YYYY.MM.DD")</f>
        <v>2026.03.19~
2027.01.12</v>
      </c>
      <c r="J17" s="9">
        <f t="shared" si="3"/>
        <v>86</v>
      </c>
      <c r="K17" s="9">
        <f t="shared" si="4"/>
        <v>300</v>
      </c>
      <c r="L17" s="5">
        <f t="shared" si="5"/>
        <v>0.57333333333333336</v>
      </c>
      <c r="M17" s="3"/>
      <c r="O17" s="8"/>
    </row>
    <row r="18" spans="2:15" ht="44.25" customHeight="1">
      <c r="B18" s="1">
        <v>12</v>
      </c>
      <c r="C18" s="2" t="s">
        <v>105</v>
      </c>
      <c r="D18" s="2" t="s">
        <v>158</v>
      </c>
      <c r="E18" s="6">
        <v>264</v>
      </c>
      <c r="F18" s="6">
        <f t="shared" si="1"/>
        <v>264000000</v>
      </c>
      <c r="G18" s="7">
        <v>45911</v>
      </c>
      <c r="H18" s="7">
        <v>46387</v>
      </c>
      <c r="I18" s="7" t="str">
        <f t="shared" si="6"/>
        <v>2025.09.11~
2026.12.31</v>
      </c>
      <c r="J18" s="9">
        <f t="shared" si="3"/>
        <v>74</v>
      </c>
      <c r="K18" s="9">
        <f t="shared" si="4"/>
        <v>477</v>
      </c>
      <c r="L18" s="5">
        <f t="shared" si="5"/>
        <v>4.0955974842767295</v>
      </c>
      <c r="M18" s="3"/>
      <c r="O18" s="8"/>
    </row>
    <row r="19" spans="2:15" ht="44.25" customHeight="1">
      <c r="B19" s="1">
        <v>13</v>
      </c>
      <c r="C19" s="2" t="s">
        <v>106</v>
      </c>
      <c r="D19" s="2" t="s">
        <v>159</v>
      </c>
      <c r="E19" s="6">
        <v>20</v>
      </c>
      <c r="F19" s="6">
        <f t="shared" si="1"/>
        <v>20000000</v>
      </c>
      <c r="G19" s="7">
        <v>45831</v>
      </c>
      <c r="H19" s="7">
        <v>46010</v>
      </c>
      <c r="I19" s="7" t="str">
        <f t="shared" si="6"/>
        <v>2025.06.23~
2025.12.19</v>
      </c>
      <c r="J19" s="9">
        <f>H19-O19+1</f>
        <v>40</v>
      </c>
      <c r="K19" s="9">
        <f>H19-G19+1</f>
        <v>180</v>
      </c>
      <c r="L19" s="5" t="s">
        <v>62</v>
      </c>
      <c r="M19" s="5" t="s">
        <v>114</v>
      </c>
      <c r="O19" s="8">
        <v>45971</v>
      </c>
    </row>
    <row r="20" spans="2:15" ht="44.25" customHeight="1">
      <c r="B20" s="1">
        <v>14</v>
      </c>
      <c r="C20" s="2" t="s">
        <v>107</v>
      </c>
      <c r="D20" s="2" t="s">
        <v>151</v>
      </c>
      <c r="E20" s="6">
        <v>27</v>
      </c>
      <c r="F20" s="6">
        <f t="shared" si="1"/>
        <v>27000000</v>
      </c>
      <c r="G20" s="7">
        <v>45820</v>
      </c>
      <c r="H20" s="7">
        <v>46059</v>
      </c>
      <c r="I20" s="7" t="str">
        <f t="shared" si="6"/>
        <v>2025.06.12~
2026.02.06</v>
      </c>
      <c r="J20" s="9">
        <f>H20-O20+1</f>
        <v>88</v>
      </c>
      <c r="K20" s="9">
        <f>H20-G20+1</f>
        <v>240</v>
      </c>
      <c r="L20" s="5" t="s">
        <v>62</v>
      </c>
      <c r="M20" s="5" t="s">
        <v>115</v>
      </c>
      <c r="O20" s="8">
        <v>45972</v>
      </c>
    </row>
    <row r="21" spans="2:15" ht="44.25" customHeight="1">
      <c r="B21" s="1">
        <v>15</v>
      </c>
      <c r="C21" s="2" t="s">
        <v>108</v>
      </c>
      <c r="D21" s="2" t="s">
        <v>160</v>
      </c>
      <c r="E21" s="6">
        <v>123</v>
      </c>
      <c r="F21" s="6">
        <f t="shared" si="1"/>
        <v>123000000</v>
      </c>
      <c r="G21" s="7">
        <v>45817</v>
      </c>
      <c r="H21" s="7">
        <v>46181</v>
      </c>
      <c r="I21" s="7" t="str">
        <f t="shared" si="2"/>
        <v>2025.06.09~
2026.06.08</v>
      </c>
      <c r="J21" s="9">
        <f>H21-O21+1</f>
        <v>119</v>
      </c>
      <c r="K21" s="9">
        <f>H21-G21+1</f>
        <v>365</v>
      </c>
      <c r="L21" s="5" t="s">
        <v>62</v>
      </c>
      <c r="M21" s="5" t="s">
        <v>116</v>
      </c>
      <c r="O21" s="8">
        <v>46063</v>
      </c>
    </row>
    <row r="22" spans="2:15" ht="44.25" customHeight="1">
      <c r="B22" s="1">
        <v>16</v>
      </c>
      <c r="C22" s="2" t="s">
        <v>109</v>
      </c>
      <c r="D22" s="2" t="s">
        <v>161</v>
      </c>
      <c r="E22" s="6">
        <v>130</v>
      </c>
      <c r="F22" s="6">
        <f t="shared" si="1"/>
        <v>130000000</v>
      </c>
      <c r="G22" s="7">
        <v>45714</v>
      </c>
      <c r="H22" s="7">
        <v>46613</v>
      </c>
      <c r="I22" s="7" t="str">
        <f t="shared" si="2"/>
        <v>2025.02.26~
2027.08.14</v>
      </c>
      <c r="J22" s="9">
        <f t="shared" si="3"/>
        <v>300</v>
      </c>
      <c r="K22" s="9">
        <f t="shared" si="4"/>
        <v>900</v>
      </c>
      <c r="L22" s="5">
        <f t="shared" si="5"/>
        <v>4.333333333333333</v>
      </c>
      <c r="M22" s="3"/>
      <c r="O22" s="8"/>
    </row>
    <row r="23" spans="2:15" ht="44.25" customHeight="1">
      <c r="B23" s="1">
        <v>17</v>
      </c>
      <c r="C23" s="2" t="s">
        <v>110</v>
      </c>
      <c r="D23" s="2" t="s">
        <v>150</v>
      </c>
      <c r="E23" s="6">
        <v>792.37</v>
      </c>
      <c r="F23" s="6">
        <f t="shared" si="1"/>
        <v>792370000</v>
      </c>
      <c r="G23" s="7">
        <v>44562</v>
      </c>
      <c r="H23" s="7">
        <v>46361</v>
      </c>
      <c r="I23" s="7" t="str">
        <f t="shared" si="2"/>
        <v>2022.01.01~
2026.12.05</v>
      </c>
      <c r="J23" s="9">
        <f t="shared" si="3"/>
        <v>48</v>
      </c>
      <c r="K23" s="9">
        <f t="shared" si="4"/>
        <v>1800</v>
      </c>
      <c r="L23" s="5">
        <f t="shared" si="5"/>
        <v>2.112986666666667</v>
      </c>
      <c r="M23" s="3"/>
      <c r="O23" s="8"/>
    </row>
    <row r="24" spans="2:15" ht="44.25" customHeight="1">
      <c r="B24" s="3"/>
      <c r="C24" s="1" t="s">
        <v>8</v>
      </c>
      <c r="D24" s="1"/>
      <c r="E24" s="3"/>
      <c r="F24" s="3"/>
      <c r="G24" s="3"/>
      <c r="H24" s="3"/>
      <c r="I24" s="3"/>
      <c r="J24" s="3"/>
      <c r="K24" s="9"/>
      <c r="L24" s="5">
        <f>SUM(L7:L23)</f>
        <v>36.154103749200232</v>
      </c>
      <c r="M24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8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149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138</v>
      </c>
      <c r="D7" s="2" t="s">
        <v>142</v>
      </c>
      <c r="E7" s="6">
        <v>1078</v>
      </c>
      <c r="F7" s="6">
        <f>E7*1000000</f>
        <v>1078000000</v>
      </c>
      <c r="G7" s="7">
        <v>44350</v>
      </c>
      <c r="H7" s="7">
        <v>47483</v>
      </c>
      <c r="I7" s="7" t="str">
        <f>TEXT(G7,"YYYY.MM.DD")&amp;"~"&amp;CHAR(10)&amp;TEXT(H7,"YYYY.MM.DD")</f>
        <v>2021.06.03~
2029.12.31</v>
      </c>
      <c r="J7" s="9">
        <f>IF(H7-$O$1+1&gt;365,365,H7-$O$1+1)</f>
        <v>365</v>
      </c>
      <c r="K7" s="9">
        <f>H7-G7+1</f>
        <v>3134</v>
      </c>
      <c r="L7" s="5">
        <f t="shared" ref="L7:L17" si="0">(E7*(J7/K7)/10)</f>
        <v>12.554881940012764</v>
      </c>
      <c r="M7" s="5"/>
      <c r="O7" s="8" t="s">
        <v>61</v>
      </c>
    </row>
    <row r="8" spans="2:15" ht="44.25" customHeight="1">
      <c r="B8" s="1">
        <v>2</v>
      </c>
      <c r="C8" s="2" t="s">
        <v>119</v>
      </c>
      <c r="D8" s="2" t="s">
        <v>129</v>
      </c>
      <c r="E8" s="6">
        <v>95</v>
      </c>
      <c r="F8" s="6">
        <f t="shared" ref="F8:F17" si="1">E8*1000000</f>
        <v>95000000</v>
      </c>
      <c r="G8" s="7">
        <v>45118</v>
      </c>
      <c r="H8" s="7">
        <v>46477</v>
      </c>
      <c r="I8" s="7" t="str">
        <f t="shared" ref="I8:I17" si="2">TEXT(G8,"YYYY.MM.DD")&amp;"~"&amp;CHAR(10)&amp;TEXT(H8,"YYYY.MM.DD")</f>
        <v>2023.07.11~
2027.03.31</v>
      </c>
      <c r="J8" s="9">
        <f t="shared" ref="J8:J17" si="3">IF(H8-$O$1+1&gt;365,365,H8-$O$1+1)</f>
        <v>164</v>
      </c>
      <c r="K8" s="9">
        <f t="shared" ref="K8:K17" si="4">H8-G8+1</f>
        <v>1360</v>
      </c>
      <c r="L8" s="5">
        <f t="shared" si="0"/>
        <v>1.1455882352941178</v>
      </c>
      <c r="M8" s="3"/>
      <c r="O8" s="8" t="s">
        <v>61</v>
      </c>
    </row>
    <row r="9" spans="2:15" ht="44.25" customHeight="1">
      <c r="B9" s="1">
        <v>3</v>
      </c>
      <c r="C9" s="2" t="s">
        <v>139</v>
      </c>
      <c r="D9" s="2" t="s">
        <v>143</v>
      </c>
      <c r="E9" s="6">
        <v>932</v>
      </c>
      <c r="F9" s="6">
        <f t="shared" si="1"/>
        <v>932000000</v>
      </c>
      <c r="G9" s="7">
        <v>45288</v>
      </c>
      <c r="H9" s="7">
        <v>46515</v>
      </c>
      <c r="I9" s="7" t="str">
        <f t="shared" si="2"/>
        <v>2023.12.28~
2027.05.08</v>
      </c>
      <c r="J9" s="9">
        <f t="shared" si="3"/>
        <v>202</v>
      </c>
      <c r="K9" s="9">
        <f t="shared" si="4"/>
        <v>1228</v>
      </c>
      <c r="L9" s="5">
        <f t="shared" si="0"/>
        <v>15.330944625407165</v>
      </c>
      <c r="M9" s="5"/>
      <c r="O9" s="8" t="s">
        <v>61</v>
      </c>
    </row>
    <row r="10" spans="2:15" ht="44.25" customHeight="1">
      <c r="B10" s="1">
        <v>4</v>
      </c>
      <c r="C10" s="2" t="s">
        <v>140</v>
      </c>
      <c r="D10" s="2" t="s">
        <v>144</v>
      </c>
      <c r="E10" s="6">
        <v>769</v>
      </c>
      <c r="F10" s="6">
        <f t="shared" si="1"/>
        <v>769000000</v>
      </c>
      <c r="G10" s="7">
        <v>45698</v>
      </c>
      <c r="H10" s="7">
        <v>46417</v>
      </c>
      <c r="I10" s="7" t="str">
        <f t="shared" si="2"/>
        <v>2025.02.10~
2027.01.30</v>
      </c>
      <c r="J10" s="9">
        <f t="shared" si="3"/>
        <v>104</v>
      </c>
      <c r="K10" s="9">
        <f t="shared" si="4"/>
        <v>720</v>
      </c>
      <c r="L10" s="5">
        <f t="shared" si="0"/>
        <v>11.107777777777777</v>
      </c>
      <c r="M10" s="5"/>
      <c r="O10" s="8" t="s">
        <v>61</v>
      </c>
    </row>
    <row r="11" spans="2:15" ht="44.25" customHeight="1">
      <c r="B11" s="1">
        <v>5</v>
      </c>
      <c r="C11" s="2" t="s">
        <v>141</v>
      </c>
      <c r="D11" s="2" t="s">
        <v>145</v>
      </c>
      <c r="E11" s="6">
        <v>1044</v>
      </c>
      <c r="F11" s="6">
        <f t="shared" si="1"/>
        <v>1044000000</v>
      </c>
      <c r="G11" s="7">
        <v>45804</v>
      </c>
      <c r="H11" s="7">
        <v>46449</v>
      </c>
      <c r="I11" s="7" t="str">
        <f t="shared" si="2"/>
        <v>2025.05.27~
2027.03.03</v>
      </c>
      <c r="J11" s="9">
        <f t="shared" si="3"/>
        <v>136</v>
      </c>
      <c r="K11" s="9">
        <f t="shared" si="4"/>
        <v>646</v>
      </c>
      <c r="L11" s="5">
        <f t="shared" si="0"/>
        <v>21.978947368421053</v>
      </c>
      <c r="M11" s="3"/>
      <c r="O11" s="8" t="s">
        <v>61</v>
      </c>
    </row>
    <row r="12" spans="2:15" ht="44.25" customHeight="1">
      <c r="B12" s="1">
        <v>6</v>
      </c>
      <c r="C12" s="2" t="s">
        <v>120</v>
      </c>
      <c r="D12" s="2" t="s">
        <v>130</v>
      </c>
      <c r="E12" s="10">
        <v>942</v>
      </c>
      <c r="F12" s="6">
        <f t="shared" si="1"/>
        <v>942000000</v>
      </c>
      <c r="G12" s="7">
        <v>45994</v>
      </c>
      <c r="H12" s="7">
        <v>46713</v>
      </c>
      <c r="I12" s="7" t="str">
        <f t="shared" si="2"/>
        <v>2025.12.03~
2027.11.22</v>
      </c>
      <c r="J12" s="9">
        <f t="shared" si="3"/>
        <v>365</v>
      </c>
      <c r="K12" s="9">
        <f t="shared" si="4"/>
        <v>720</v>
      </c>
      <c r="L12" s="5">
        <f t="shared" si="0"/>
        <v>47.754166666666663</v>
      </c>
      <c r="M12" s="5"/>
      <c r="O12" s="8" t="s">
        <v>61</v>
      </c>
    </row>
    <row r="13" spans="2:15" ht="44.25" customHeight="1">
      <c r="B13" s="1">
        <v>7</v>
      </c>
      <c r="C13" s="2" t="s">
        <v>123</v>
      </c>
      <c r="D13" s="2" t="s">
        <v>146</v>
      </c>
      <c r="E13" s="6">
        <v>1473</v>
      </c>
      <c r="F13" s="6">
        <f t="shared" si="1"/>
        <v>1473000000</v>
      </c>
      <c r="G13" s="7">
        <v>41759</v>
      </c>
      <c r="H13" s="7">
        <v>46407</v>
      </c>
      <c r="I13" s="7" t="str">
        <f t="shared" si="2"/>
        <v>2014.04.30~
2027.01.20</v>
      </c>
      <c r="J13" s="9">
        <f t="shared" si="3"/>
        <v>94</v>
      </c>
      <c r="K13" s="9">
        <f t="shared" si="4"/>
        <v>4649</v>
      </c>
      <c r="L13" s="5">
        <f t="shared" si="0"/>
        <v>2.9783179178317916</v>
      </c>
      <c r="M13" s="3"/>
      <c r="O13" s="8" t="s">
        <v>61</v>
      </c>
    </row>
    <row r="14" spans="2:15" ht="44.25" customHeight="1">
      <c r="B14" s="1">
        <v>8</v>
      </c>
      <c r="C14" s="2" t="s">
        <v>125</v>
      </c>
      <c r="D14" s="2" t="s">
        <v>134</v>
      </c>
      <c r="E14" s="6">
        <v>269</v>
      </c>
      <c r="F14" s="6">
        <f t="shared" si="1"/>
        <v>269000000</v>
      </c>
      <c r="G14" s="7">
        <v>46065</v>
      </c>
      <c r="H14" s="7">
        <v>46794</v>
      </c>
      <c r="I14" s="7" t="str">
        <f t="shared" si="2"/>
        <v>2026.02.12~
2028.02.11</v>
      </c>
      <c r="J14" s="9">
        <f t="shared" si="3"/>
        <v>365</v>
      </c>
      <c r="K14" s="9">
        <f t="shared" si="4"/>
        <v>730</v>
      </c>
      <c r="L14" s="5">
        <f t="shared" si="0"/>
        <v>13.45</v>
      </c>
      <c r="M14" s="5"/>
      <c r="O14" s="8"/>
    </row>
    <row r="15" spans="2:15" ht="44.25" customHeight="1">
      <c r="B15" s="1">
        <v>9</v>
      </c>
      <c r="C15" s="2" t="s">
        <v>127</v>
      </c>
      <c r="D15" s="2" t="s">
        <v>136</v>
      </c>
      <c r="E15" s="6">
        <v>1087</v>
      </c>
      <c r="F15" s="6">
        <f t="shared" si="1"/>
        <v>1087000000</v>
      </c>
      <c r="G15" s="7">
        <v>43271</v>
      </c>
      <c r="H15" s="7">
        <v>47140</v>
      </c>
      <c r="I15" s="7" t="str">
        <f t="shared" si="2"/>
        <v>2018.06.20~
2029.01.22</v>
      </c>
      <c r="J15" s="9">
        <f t="shared" si="3"/>
        <v>365</v>
      </c>
      <c r="K15" s="9">
        <f t="shared" si="4"/>
        <v>3870</v>
      </c>
      <c r="L15" s="5">
        <f t="shared" si="0"/>
        <v>10.252067183462533</v>
      </c>
      <c r="M15" s="3"/>
      <c r="O15" s="8" t="s">
        <v>61</v>
      </c>
    </row>
    <row r="16" spans="2:15" ht="44.25" customHeight="1">
      <c r="B16" s="1">
        <v>10</v>
      </c>
      <c r="C16" s="2" t="s">
        <v>118</v>
      </c>
      <c r="D16" s="2" t="s">
        <v>136</v>
      </c>
      <c r="E16" s="6">
        <v>2407</v>
      </c>
      <c r="F16" s="6">
        <f t="shared" si="1"/>
        <v>2407000000</v>
      </c>
      <c r="G16" s="7">
        <v>39317</v>
      </c>
      <c r="H16" s="7">
        <v>47319</v>
      </c>
      <c r="I16" s="7" t="str">
        <f t="shared" si="2"/>
        <v>2007.08.23~
2029.07.20</v>
      </c>
      <c r="J16" s="9">
        <f t="shared" si="3"/>
        <v>365</v>
      </c>
      <c r="K16" s="9">
        <f t="shared" si="4"/>
        <v>8003</v>
      </c>
      <c r="L16" s="5">
        <f t="shared" si="0"/>
        <v>10.977820817193551</v>
      </c>
      <c r="M16" s="3"/>
      <c r="O16" s="8" t="s">
        <v>61</v>
      </c>
    </row>
    <row r="17" spans="2:15" ht="44.25" customHeight="1">
      <c r="B17" s="1">
        <v>11</v>
      </c>
      <c r="C17" s="2" t="s">
        <v>128</v>
      </c>
      <c r="D17" s="2" t="s">
        <v>137</v>
      </c>
      <c r="E17" s="6">
        <v>1459</v>
      </c>
      <c r="F17" s="6">
        <f t="shared" si="1"/>
        <v>1459000000</v>
      </c>
      <c r="G17" s="7">
        <v>46021</v>
      </c>
      <c r="H17" s="7">
        <v>48390</v>
      </c>
      <c r="I17" s="7" t="str">
        <f t="shared" si="2"/>
        <v>2025.12.30~
2032.06.25</v>
      </c>
      <c r="J17" s="9">
        <f t="shared" si="3"/>
        <v>365</v>
      </c>
      <c r="K17" s="9">
        <f t="shared" si="4"/>
        <v>2370</v>
      </c>
      <c r="L17" s="5">
        <f t="shared" si="0"/>
        <v>22.469831223628695</v>
      </c>
      <c r="M17" s="3"/>
      <c r="O17" s="8" t="s">
        <v>61</v>
      </c>
    </row>
    <row r="18" spans="2:15" ht="44.25" customHeight="1">
      <c r="B18" s="3"/>
      <c r="C18" s="1" t="s">
        <v>8</v>
      </c>
      <c r="D18" s="1"/>
      <c r="E18" s="3"/>
      <c r="F18" s="3"/>
      <c r="G18" s="3"/>
      <c r="H18" s="3"/>
      <c r="I18" s="3"/>
      <c r="J18" s="3"/>
      <c r="K18" s="9"/>
      <c r="L18" s="5">
        <f>SUM(L7:L17)</f>
        <v>170.00034375569612</v>
      </c>
      <c r="M18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6"/>
  <sheetViews>
    <sheetView view="pageBreakPreview" zoomScale="85" zoomScaleNormal="100" zoomScaleSheetLayoutView="85" workbookViewId="0">
      <selection activeCell="B3" sqref="B3:M3"/>
    </sheetView>
  </sheetViews>
  <sheetFormatPr defaultRowHeight="16.5"/>
  <cols>
    <col min="2" max="2" width="5.375" customWidth="1"/>
    <col min="3" max="3" width="27.5" customWidth="1"/>
    <col min="4" max="4" width="12" customWidth="1"/>
    <col min="5" max="5" width="10.5" customWidth="1"/>
    <col min="6" max="6" width="14.125" hidden="1" customWidth="1"/>
    <col min="7" max="8" width="10.625" hidden="1" customWidth="1"/>
    <col min="9" max="9" width="10.625" customWidth="1"/>
    <col min="12" max="12" width="10.625" customWidth="1"/>
    <col min="13" max="13" width="9.75" customWidth="1"/>
    <col min="15" max="15" width="11.625" bestFit="1" customWidth="1"/>
  </cols>
  <sheetData>
    <row r="1" spans="2:15">
      <c r="O1" s="4">
        <v>46314</v>
      </c>
    </row>
    <row r="3" spans="2:15" ht="18">
      <c r="B3" s="1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15" ht="18">
      <c r="B4" s="11" t="s">
        <v>68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5" ht="18">
      <c r="B5" s="12" t="s">
        <v>13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</row>
    <row r="6" spans="2:15" ht="44.25" customHeight="1">
      <c r="B6" s="1" t="s">
        <v>1</v>
      </c>
      <c r="C6" s="1" t="s">
        <v>2</v>
      </c>
      <c r="D6" s="1" t="s">
        <v>14</v>
      </c>
      <c r="E6" s="1" t="s">
        <v>6</v>
      </c>
      <c r="F6" s="1"/>
      <c r="G6" s="1" t="s">
        <v>3</v>
      </c>
      <c r="H6" s="1" t="s">
        <v>4</v>
      </c>
      <c r="I6" s="1" t="s">
        <v>15</v>
      </c>
      <c r="J6" s="1" t="s">
        <v>16</v>
      </c>
      <c r="K6" s="1" t="s">
        <v>17</v>
      </c>
      <c r="L6" s="1" t="s">
        <v>7</v>
      </c>
      <c r="M6" s="1" t="s">
        <v>5</v>
      </c>
      <c r="O6" t="s">
        <v>9</v>
      </c>
    </row>
    <row r="7" spans="2:15" ht="44.25" customHeight="1">
      <c r="B7" s="1">
        <v>1</v>
      </c>
      <c r="C7" s="2" t="s">
        <v>69</v>
      </c>
      <c r="D7" s="2" t="s">
        <v>74</v>
      </c>
      <c r="E7" s="6">
        <f>F7/1000000</f>
        <v>3528.9540000000002</v>
      </c>
      <c r="F7" s="6">
        <v>3528954000</v>
      </c>
      <c r="G7" s="7">
        <v>40366</v>
      </c>
      <c r="H7" s="7">
        <v>47452</v>
      </c>
      <c r="I7" s="7" t="str">
        <f>TEXT(G7,"YYYY.MM.DD")&amp;"~"&amp;CHAR(10)&amp;TEXT(H7,"YYYY.MM.DD")</f>
        <v>2010.07.07~
2029.11.30</v>
      </c>
      <c r="J7" s="9">
        <f>IF(H7-$O$1+1&gt;365,365,H7-$O$1+1)</f>
        <v>365</v>
      </c>
      <c r="K7" s="9">
        <f>H7-G7+1</f>
        <v>7087</v>
      </c>
      <c r="L7" s="5" t="s">
        <v>79</v>
      </c>
      <c r="M7" s="5"/>
      <c r="O7" s="8" t="s">
        <v>61</v>
      </c>
    </row>
    <row r="8" spans="2:15" ht="44.25" customHeight="1">
      <c r="B8" s="1">
        <v>2</v>
      </c>
      <c r="C8" s="2" t="s">
        <v>70</v>
      </c>
      <c r="D8" s="2" t="s">
        <v>28</v>
      </c>
      <c r="E8" s="6">
        <f t="shared" ref="E8:E15" si="0">F8/1000000</f>
        <v>1121.673</v>
      </c>
      <c r="F8" s="6">
        <v>1121673000</v>
      </c>
      <c r="G8" s="7">
        <v>44146</v>
      </c>
      <c r="H8" s="7">
        <v>46336</v>
      </c>
      <c r="I8" s="7" t="str">
        <f t="shared" ref="I8:I15" si="1">TEXT(G8,"YYYY.MM.DD")&amp;"~"&amp;CHAR(10)&amp;TEXT(H8,"YYYY.MM.DD")</f>
        <v>2020.11.11~
2026.11.10</v>
      </c>
      <c r="J8" s="9">
        <f t="shared" ref="J8:J15" si="2">IF(H8-$O$1+1&gt;365,365,H8-$O$1+1)</f>
        <v>23</v>
      </c>
      <c r="K8" s="9">
        <f t="shared" ref="K8:K15" si="3">H8-G8+1</f>
        <v>2191</v>
      </c>
      <c r="L8" s="5" t="s">
        <v>78</v>
      </c>
      <c r="M8" s="3"/>
      <c r="O8" s="8" t="s">
        <v>61</v>
      </c>
    </row>
    <row r="9" spans="2:15" ht="44.25" customHeight="1">
      <c r="B9" s="1">
        <v>3</v>
      </c>
      <c r="C9" s="2" t="s">
        <v>51</v>
      </c>
      <c r="D9" s="2" t="s">
        <v>28</v>
      </c>
      <c r="E9" s="6">
        <f t="shared" si="0"/>
        <v>2597.2759999999998</v>
      </c>
      <c r="F9" s="6">
        <v>2597276000</v>
      </c>
      <c r="G9" s="7">
        <v>44210</v>
      </c>
      <c r="H9" s="7">
        <v>46400</v>
      </c>
      <c r="I9" s="7" t="str">
        <f t="shared" si="1"/>
        <v>2021.01.14~
2027.01.13</v>
      </c>
      <c r="J9" s="9">
        <f t="shared" si="2"/>
        <v>87</v>
      </c>
      <c r="K9" s="9">
        <f t="shared" si="3"/>
        <v>2191</v>
      </c>
      <c r="L9" s="5" t="s">
        <v>65</v>
      </c>
      <c r="M9" s="5"/>
      <c r="O9" s="8" t="s">
        <v>61</v>
      </c>
    </row>
    <row r="10" spans="2:15" ht="44.25" customHeight="1">
      <c r="B10" s="1">
        <v>4</v>
      </c>
      <c r="C10" s="2" t="s">
        <v>71</v>
      </c>
      <c r="D10" s="2" t="s">
        <v>75</v>
      </c>
      <c r="E10" s="6">
        <f t="shared" si="0"/>
        <v>1372.3</v>
      </c>
      <c r="F10" s="6">
        <v>1372300000</v>
      </c>
      <c r="G10" s="7">
        <v>45323</v>
      </c>
      <c r="H10" s="7">
        <v>46418</v>
      </c>
      <c r="I10" s="7" t="str">
        <f t="shared" si="1"/>
        <v>2024.02.01~
2027.01.31</v>
      </c>
      <c r="J10" s="9">
        <f t="shared" si="2"/>
        <v>105</v>
      </c>
      <c r="K10" s="9">
        <f t="shared" si="3"/>
        <v>1096</v>
      </c>
      <c r="L10" s="5">
        <f t="shared" ref="L10:L15" si="4">(E10*(J10/K10)/10)</f>
        <v>13.147034671532845</v>
      </c>
      <c r="M10" s="5"/>
      <c r="O10" s="8" t="s">
        <v>61</v>
      </c>
    </row>
    <row r="11" spans="2:15" ht="44.25" customHeight="1">
      <c r="B11" s="1">
        <v>5</v>
      </c>
      <c r="C11" s="2" t="s">
        <v>72</v>
      </c>
      <c r="D11" s="2" t="s">
        <v>76</v>
      </c>
      <c r="E11" s="6">
        <f t="shared" si="0"/>
        <v>6381.826</v>
      </c>
      <c r="F11" s="6">
        <v>6381826000</v>
      </c>
      <c r="G11" s="7">
        <v>45917</v>
      </c>
      <c r="H11" s="7">
        <v>48589</v>
      </c>
      <c r="I11" s="7" t="str">
        <f t="shared" si="1"/>
        <v>2025.09.17~
2033.01.10</v>
      </c>
      <c r="J11" s="9">
        <f t="shared" si="2"/>
        <v>365</v>
      </c>
      <c r="K11" s="9">
        <f t="shared" si="3"/>
        <v>2673</v>
      </c>
      <c r="L11" s="5">
        <f t="shared" si="4"/>
        <v>87.1442757201646</v>
      </c>
      <c r="M11" s="3"/>
      <c r="O11" s="8" t="s">
        <v>61</v>
      </c>
    </row>
    <row r="12" spans="2:15" ht="44.25" customHeight="1">
      <c r="B12" s="1">
        <v>6</v>
      </c>
      <c r="C12" s="2" t="s">
        <v>22</v>
      </c>
      <c r="D12" s="2" t="s">
        <v>30</v>
      </c>
      <c r="E12" s="10">
        <f>F12/1000000</f>
        <v>1173.3389999999999</v>
      </c>
      <c r="F12" s="6">
        <v>1173339000</v>
      </c>
      <c r="G12" s="7">
        <v>45973</v>
      </c>
      <c r="H12" s="7">
        <v>48529</v>
      </c>
      <c r="I12" s="7" t="str">
        <f t="shared" si="1"/>
        <v>2025.11.12~
2032.11.11</v>
      </c>
      <c r="J12" s="9">
        <f t="shared" si="2"/>
        <v>365</v>
      </c>
      <c r="K12" s="9">
        <f t="shared" si="3"/>
        <v>2557</v>
      </c>
      <c r="L12" s="5">
        <f t="shared" si="4"/>
        <v>16.748875048885413</v>
      </c>
      <c r="M12" s="5"/>
      <c r="O12" s="8" t="s">
        <v>61</v>
      </c>
    </row>
    <row r="13" spans="2:15" ht="44.25" customHeight="1">
      <c r="B13" s="1">
        <v>7</v>
      </c>
      <c r="C13" s="2" t="s">
        <v>44</v>
      </c>
      <c r="D13" s="2" t="s">
        <v>54</v>
      </c>
      <c r="E13" s="6">
        <f t="shared" si="0"/>
        <v>1877.665</v>
      </c>
      <c r="F13" s="6">
        <v>1877665000</v>
      </c>
      <c r="G13" s="7">
        <v>45336</v>
      </c>
      <c r="H13" s="7">
        <v>48575</v>
      </c>
      <c r="I13" s="7" t="str">
        <f t="shared" si="1"/>
        <v>2024.02.14~
2032.12.27</v>
      </c>
      <c r="J13" s="9">
        <f t="shared" si="2"/>
        <v>365</v>
      </c>
      <c r="K13" s="9">
        <f t="shared" si="3"/>
        <v>3240</v>
      </c>
      <c r="L13" s="5">
        <f t="shared" si="4"/>
        <v>21.152707561728395</v>
      </c>
      <c r="M13" s="3"/>
      <c r="O13" s="8" t="s">
        <v>61</v>
      </c>
    </row>
    <row r="14" spans="2:15" ht="44.25" customHeight="1">
      <c r="B14" s="1">
        <v>8</v>
      </c>
      <c r="C14" s="2" t="s">
        <v>12</v>
      </c>
      <c r="D14" s="2" t="s">
        <v>34</v>
      </c>
      <c r="E14" s="6">
        <f t="shared" si="0"/>
        <v>240</v>
      </c>
      <c r="F14" s="6">
        <v>240000000</v>
      </c>
      <c r="G14" s="7">
        <v>46160</v>
      </c>
      <c r="H14" s="7">
        <v>47255</v>
      </c>
      <c r="I14" s="7" t="str">
        <f t="shared" si="1"/>
        <v>2026.05.18~
2029.05.17</v>
      </c>
      <c r="J14" s="9">
        <f t="shared" si="2"/>
        <v>365</v>
      </c>
      <c r="K14" s="9">
        <f t="shared" si="3"/>
        <v>1096</v>
      </c>
      <c r="L14" s="5">
        <f t="shared" si="4"/>
        <v>7.992700729927007</v>
      </c>
      <c r="M14" s="5"/>
      <c r="O14" s="8"/>
    </row>
    <row r="15" spans="2:15" ht="44.25" customHeight="1">
      <c r="B15" s="1">
        <v>9</v>
      </c>
      <c r="C15" s="2" t="s">
        <v>73</v>
      </c>
      <c r="D15" s="2" t="s">
        <v>77</v>
      </c>
      <c r="E15" s="6">
        <f t="shared" si="0"/>
        <v>1035.3009999999999</v>
      </c>
      <c r="F15" s="6">
        <v>1035301000</v>
      </c>
      <c r="G15" s="7">
        <v>46174</v>
      </c>
      <c r="H15" s="7">
        <v>46811</v>
      </c>
      <c r="I15" s="7" t="str">
        <f t="shared" si="1"/>
        <v>2026.06.01~
2028.02.28</v>
      </c>
      <c r="J15" s="9">
        <f t="shared" si="2"/>
        <v>365</v>
      </c>
      <c r="K15" s="9">
        <f t="shared" si="3"/>
        <v>638</v>
      </c>
      <c r="L15" s="5">
        <f t="shared" si="4"/>
        <v>59.229602664576802</v>
      </c>
      <c r="M15" s="3"/>
      <c r="O15" s="8" t="s">
        <v>61</v>
      </c>
    </row>
    <row r="16" spans="2:15" ht="44.25" customHeight="1">
      <c r="B16" s="3"/>
      <c r="C16" s="1" t="s">
        <v>8</v>
      </c>
      <c r="D16" s="1"/>
      <c r="E16" s="3"/>
      <c r="F16" s="3"/>
      <c r="G16" s="3"/>
      <c r="H16" s="3"/>
      <c r="I16" s="3"/>
      <c r="J16" s="3"/>
      <c r="K16" s="9"/>
      <c r="L16" s="5">
        <f>SUM(L7:L15)</f>
        <v>205.41519639681508</v>
      </c>
      <c r="M16" s="3"/>
    </row>
  </sheetData>
  <mergeCells count="3">
    <mergeCell ref="B3:M3"/>
    <mergeCell ref="B4:M4"/>
    <mergeCell ref="B5:M5"/>
  </mergeCells>
  <phoneticPr fontId="1" type="noConversion"/>
  <pageMargins left="0.7" right="0.7" top="0.75" bottom="0.75" header="0.3" footer="0.3"/>
  <pageSetup paperSize="9"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이름이 지정된 범위</vt:lpstr>
      </vt:variant>
      <vt:variant>
        <vt:i4>7</vt:i4>
      </vt:variant>
    </vt:vector>
  </HeadingPairs>
  <TitlesOfParts>
    <vt:vector size="14" baseType="lpstr">
      <vt:lpstr>사업책임(박종원)</vt:lpstr>
      <vt:lpstr>해양책임(김병준)</vt:lpstr>
      <vt:lpstr>대기책임(이상훈)</vt:lpstr>
      <vt:lpstr>폐기물책임(정지현)</vt:lpstr>
      <vt:lpstr>수질참여(주승기)</vt:lpstr>
      <vt:lpstr>자연참여(이종혁)</vt:lpstr>
      <vt:lpstr>토양참여(한승훈)</vt:lpstr>
      <vt:lpstr>'대기책임(이상훈)'!Print_Area</vt:lpstr>
      <vt:lpstr>'사업책임(박종원)'!Print_Area</vt:lpstr>
      <vt:lpstr>'수질참여(주승기)'!Print_Area</vt:lpstr>
      <vt:lpstr>'자연참여(이종혁)'!Print_Area</vt:lpstr>
      <vt:lpstr>'토양참여(한승훈)'!Print_Area</vt:lpstr>
      <vt:lpstr>'폐기물책임(정지현)'!Print_Area</vt:lpstr>
      <vt:lpstr>'해양책임(김병준)'!Print_Area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yooshin</dc:creator>
  <cp:lastModifiedBy>yooshin</cp:lastModifiedBy>
  <cp:lastPrinted>2026-10-29T01:30:54Z</cp:lastPrinted>
  <dcterms:created xsi:type="dcterms:W3CDTF">2026-08-26T04:24:52Z</dcterms:created>
  <dcterms:modified xsi:type="dcterms:W3CDTF">2026-10-29T01:30:58Z</dcterms:modified>
</cp:coreProperties>
</file>